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ncconnect-my.sharepoint.com/personal/jeremy_smith_labor_nc_gov/Documents/Desktop/Asst Chief/SOP's/2022 SOPs/Attachments/"/>
    </mc:Choice>
  </mc:AlternateContent>
  <xr:revisionPtr revIDLastSave="0" documentId="8_{58C1C1E7-C517-4BD0-9BF0-6F404266D1FB}" xr6:coauthVersionLast="47" xr6:coauthVersionMax="47" xr10:uidLastSave="{00000000-0000-0000-0000-000000000000}"/>
  <bookViews>
    <workbookView xWindow="-96" yWindow="-96" windowWidth="18192" windowHeight="11592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Sheet1!$A$1:$Q$48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6" i="1" l="1"/>
  <c r="E36" i="1"/>
  <c r="F33" i="1"/>
  <c r="D33" i="1"/>
  <c r="C14" i="1"/>
  <c r="I29" i="1"/>
  <c r="G29" i="1"/>
  <c r="E29" i="1"/>
  <c r="I25" i="1"/>
  <c r="E25" i="1"/>
  <c r="G25" i="1" s="1"/>
  <c r="E23" i="1"/>
  <c r="C23" i="1"/>
  <c r="G20" i="1"/>
  <c r="E20" i="1"/>
  <c r="E17" i="1"/>
  <c r="C17" i="1"/>
  <c r="E14" i="1"/>
  <c r="E11" i="1"/>
  <c r="C11" i="1"/>
  <c r="H36" i="1" l="1"/>
  <c r="K36" i="1" s="1"/>
  <c r="N17" i="1"/>
  <c r="N14" i="1"/>
  <c r="L25" i="1"/>
  <c r="I33" i="1" s="1"/>
  <c r="K33" i="1" s="1"/>
  <c r="N29" i="1"/>
  <c r="N20" i="1"/>
  <c r="N37" i="1" l="1"/>
  <c r="N11" i="1"/>
  <c r="K23" i="1"/>
  <c r="N26" i="1" s="1"/>
  <c r="N39" i="1" l="1"/>
  <c r="K41" i="1" s="1"/>
  <c r="K43" i="1" s="1"/>
</calcChain>
</file>

<file path=xl/sharedStrings.xml><?xml version="1.0" encoding="utf-8"?>
<sst xmlns="http://schemas.openxmlformats.org/spreadsheetml/2006/main" count="129" uniqueCount="82">
  <si>
    <t>A</t>
  </si>
  <si>
    <t>A)</t>
  </si>
  <si>
    <t>Find the HS of the Firebox</t>
  </si>
  <si>
    <t>W*</t>
  </si>
  <si>
    <t>/144</t>
  </si>
  <si>
    <t>=</t>
  </si>
  <si>
    <t>HS</t>
  </si>
  <si>
    <t>1. Sides above the grates:</t>
  </si>
  <si>
    <t>2. Crown Sheet:</t>
  </si>
  <si>
    <t>L</t>
  </si>
  <si>
    <t>3. Firedoor Wall:</t>
  </si>
  <si>
    <t>H</t>
  </si>
  <si>
    <t>Minus Area of tube openings:</t>
  </si>
  <si>
    <t>*</t>
  </si>
  <si>
    <t>r *</t>
  </si>
  <si>
    <t>-</t>
  </si>
  <si>
    <t>SF</t>
  </si>
  <si>
    <t>B)</t>
  </si>
  <si>
    <t>2*</t>
  </si>
  <si>
    <t>L *</t>
  </si>
  <si>
    <t>No. Tubes</t>
  </si>
  <si>
    <t>C)</t>
  </si>
  <si>
    <t>Find the area of the Smokebox tubesheet:</t>
  </si>
  <si>
    <t>Round:</t>
  </si>
  <si>
    <t xml:space="preserve">3.1416 * </t>
  </si>
  <si>
    <t>r/144</t>
  </si>
  <si>
    <t>A  =</t>
  </si>
  <si>
    <t>Straight Sides:</t>
  </si>
  <si>
    <t>H /</t>
  </si>
  <si>
    <t>A =</t>
  </si>
  <si>
    <t>W * H / 144 - Area of tube openings = HS</t>
  </si>
  <si>
    <t>3.1416 * r * r / 144 - Area of tube openings = HS</t>
  </si>
  <si>
    <t>TOTAL HEATING SURFACE</t>
  </si>
  <si>
    <t>Boiler Heating Surface Firetube Boilers Watertube Boilers</t>
  </si>
  <si>
    <t>Hand-Fired                          5                             6</t>
  </si>
  <si>
    <t>Stoker-Fired                        7                             8</t>
  </si>
  <si>
    <t>Power Burner                      8                           10</t>
  </si>
  <si>
    <t>Hand-Fired Waterwall         8                             8</t>
  </si>
  <si>
    <t>Stoker Waterwall               10                           12</t>
  </si>
  <si>
    <t>Power Burner Waterwall    14                           16</t>
  </si>
  <si>
    <t>Table S2.8.1</t>
  </si>
  <si>
    <t>X</t>
  </si>
  <si>
    <r>
      <t>144</t>
    </r>
    <r>
      <rPr>
        <b/>
        <sz val="11"/>
        <color theme="1"/>
        <rFont val="Calibri"/>
        <family val="2"/>
        <scheme val="minor"/>
      </rPr>
      <t xml:space="preserve"> -</t>
    </r>
  </si>
  <si>
    <t>Firebox</t>
  </si>
  <si>
    <t>W</t>
  </si>
  <si>
    <t>Crownsheet</t>
  </si>
  <si>
    <t>Firebox TS</t>
  </si>
  <si>
    <t>2*3.1416*r*L*No. Tubes / 144 = HS</t>
  </si>
  <si>
    <t>or</t>
  </si>
  <si>
    <t>NC No.</t>
  </si>
  <si>
    <t>Date</t>
  </si>
  <si>
    <t>Inspector</t>
  </si>
  <si>
    <t>Tubes</t>
  </si>
  <si>
    <t>No.</t>
  </si>
  <si>
    <t>Smokebox TS</t>
  </si>
  <si>
    <t>and</t>
  </si>
  <si>
    <t>Firedoor Wall</t>
  </si>
  <si>
    <t>W *</t>
  </si>
  <si>
    <t>H *</t>
  </si>
  <si>
    <t xml:space="preserve"> W *</t>
  </si>
  <si>
    <t>W=Width / H=Heigth</t>
  </si>
  <si>
    <t>HS=Heating Surface sqft</t>
  </si>
  <si>
    <t>SF=Square feet / r=radius</t>
  </si>
  <si>
    <t>All measurments in inches</t>
  </si>
  <si>
    <t>W * H * 2 / 144 = HS</t>
  </si>
  <si>
    <t>W * L / 144 = HS</t>
  </si>
  <si>
    <t>W * H / 144 = HS</t>
  </si>
  <si>
    <t>π * r * r * No. Tubes / 144 = A</t>
  </si>
  <si>
    <t>Find the HS of the tubes:</t>
  </si>
  <si>
    <r>
      <rPr>
        <b/>
        <sz val="11"/>
        <color theme="1"/>
        <rFont val="Calibri"/>
        <family val="2"/>
        <scheme val="minor"/>
      </rPr>
      <t xml:space="preserve">SF - A </t>
    </r>
    <r>
      <rPr>
        <sz val="11"/>
        <color theme="1"/>
        <rFont val="Calibri"/>
        <family val="2"/>
        <scheme val="minor"/>
      </rPr>
      <t>= Total HS of Firebox Tubesheet:</t>
    </r>
  </si>
  <si>
    <t>5. Firebox tubesheet:</t>
  </si>
  <si>
    <t>4. Round Firebox:</t>
  </si>
  <si>
    <t>π * d * L / 144 = HS</t>
  </si>
  <si>
    <t>L=Length / A=Area / d=dia</t>
  </si>
  <si>
    <t>d</t>
  </si>
  <si>
    <t>d *</t>
  </si>
  <si>
    <t>L /</t>
  </si>
  <si>
    <t>Value from Table S2.8.1</t>
  </si>
  <si>
    <t>Minimum safety valve relief capacity</t>
  </si>
  <si>
    <t>r*</t>
  </si>
  <si>
    <t>Total Heating Surface</t>
  </si>
  <si>
    <t>Minimum Safety Relief Valve Capacity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</si>
</sst>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8E0F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6337778862885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4">
    <xf numFmtId="0" fontId="0" fillId="0" borderId="0" xfId="0"/>
    <xf numFmtId="0" fontId="0" fillId="0" borderId="0" xfId="0" applyProtection="1">
      <protection locked="0"/>
    </xf>
    <xf numFmtId="164" fontId="0" fillId="0" borderId="0" xfId="0" applyNumberFormat="1" applyProtection="1">
      <protection locked="0"/>
    </xf>
    <xf numFmtId="0" fontId="3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164" fontId="0" fillId="0" borderId="0" xfId="0" applyNumberFormat="1"/>
    <xf numFmtId="0" fontId="0" fillId="0" borderId="0" xfId="0" applyAlignment="1">
      <alignment horizontal="center"/>
    </xf>
    <xf numFmtId="164" fontId="1" fillId="0" borderId="0" xfId="0" applyNumberFormat="1" applyFont="1" applyAlignment="1">
      <alignment horizontal="center"/>
    </xf>
    <xf numFmtId="0" fontId="0" fillId="0" borderId="3" xfId="0" applyBorder="1"/>
    <xf numFmtId="1" fontId="0" fillId="0" borderId="3" xfId="0" applyNumberFormat="1" applyBorder="1"/>
    <xf numFmtId="0" fontId="1" fillId="0" borderId="0" xfId="0" applyFont="1" applyAlignment="1">
      <alignment horizontal="center"/>
    </xf>
    <xf numFmtId="164" fontId="0" fillId="0" borderId="3" xfId="0" applyNumberFormat="1" applyBorder="1"/>
    <xf numFmtId="0" fontId="2" fillId="0" borderId="1" xfId="0" applyFont="1" applyBorder="1" applyAlignment="1">
      <alignment vertical="center"/>
    </xf>
    <xf numFmtId="0" fontId="0" fillId="0" borderId="1" xfId="0" applyBorder="1"/>
    <xf numFmtId="0" fontId="3" fillId="0" borderId="1" xfId="0" applyFont="1" applyBorder="1" applyAlignment="1">
      <alignment vertical="center"/>
    </xf>
    <xf numFmtId="0" fontId="0" fillId="0" borderId="5" xfId="0" applyBorder="1"/>
    <xf numFmtId="0" fontId="7" fillId="0" borderId="8" xfId="0" applyFont="1" applyBorder="1"/>
    <xf numFmtId="0" fontId="0" fillId="0" borderId="0" xfId="0" applyAlignment="1">
      <alignment horizontal="left"/>
    </xf>
    <xf numFmtId="164" fontId="0" fillId="0" borderId="3" xfId="0" applyNumberFormat="1" applyBorder="1" applyAlignment="1">
      <alignment horizontal="center"/>
    </xf>
    <xf numFmtId="0" fontId="0" fillId="0" borderId="7" xfId="0" applyBorder="1"/>
    <xf numFmtId="0" fontId="0" fillId="0" borderId="9" xfId="0" applyBorder="1" applyAlignment="1">
      <alignment horizontal="center" shrinkToFit="1"/>
    </xf>
    <xf numFmtId="0" fontId="0" fillId="0" borderId="2" xfId="0" applyBorder="1" applyAlignment="1">
      <alignment horizontal="center"/>
    </xf>
    <xf numFmtId="0" fontId="0" fillId="0" borderId="4" xfId="0" applyBorder="1"/>
    <xf numFmtId="164" fontId="0" fillId="0" borderId="0" xfId="0" applyNumberFormat="1" applyAlignment="1">
      <alignment horizontal="center"/>
    </xf>
    <xf numFmtId="164" fontId="1" fillId="0" borderId="0" xfId="0" applyNumberFormat="1" applyFont="1"/>
    <xf numFmtId="0" fontId="1" fillId="0" borderId="0" xfId="0" applyFont="1"/>
    <xf numFmtId="0" fontId="8" fillId="0" borderId="0" xfId="0" applyFont="1"/>
    <xf numFmtId="0" fontId="0" fillId="0" borderId="0" xfId="0" applyAlignment="1" applyProtection="1">
      <alignment horizontal="right"/>
      <protection locked="0"/>
    </xf>
    <xf numFmtId="0" fontId="0" fillId="0" borderId="10" xfId="0" applyBorder="1"/>
    <xf numFmtId="0" fontId="6" fillId="0" borderId="8" xfId="0" applyFont="1" applyBorder="1"/>
    <xf numFmtId="0" fontId="0" fillId="0" borderId="5" xfId="0" applyBorder="1" applyAlignment="1">
      <alignment horizontal="right"/>
    </xf>
    <xf numFmtId="0" fontId="0" fillId="0" borderId="1" xfId="0" applyBorder="1" applyAlignment="1">
      <alignment horizontal="center" shrinkToFit="1"/>
    </xf>
    <xf numFmtId="0" fontId="0" fillId="5" borderId="1" xfId="0" applyFill="1" applyBorder="1" applyAlignment="1">
      <alignment horizontal="center" shrinkToFit="1"/>
    </xf>
    <xf numFmtId="49" fontId="0" fillId="0" borderId="0" xfId="0" applyNumberFormat="1" applyAlignment="1">
      <alignment horizontal="center" shrinkToFit="1"/>
    </xf>
    <xf numFmtId="0" fontId="0" fillId="5" borderId="8" xfId="0" applyFill="1" applyBorder="1" applyAlignment="1">
      <alignment horizontal="center" shrinkToFit="1"/>
    </xf>
    <xf numFmtId="0" fontId="0" fillId="0" borderId="0" xfId="0" applyAlignment="1">
      <alignment shrinkToFit="1"/>
    </xf>
    <xf numFmtId="0" fontId="0" fillId="0" borderId="0" xfId="0" applyAlignment="1" applyProtection="1">
      <alignment shrinkToFit="1"/>
      <protection locked="0"/>
    </xf>
    <xf numFmtId="0" fontId="0" fillId="0" borderId="6" xfId="0" applyBorder="1"/>
    <xf numFmtId="0" fontId="0" fillId="0" borderId="11" xfId="0" applyBorder="1" applyAlignment="1" applyProtection="1">
      <alignment horizontal="right"/>
      <protection locked="0"/>
    </xf>
    <xf numFmtId="0" fontId="0" fillId="0" borderId="15" xfId="0" applyBorder="1" applyAlignment="1" applyProtection="1">
      <alignment horizontal="right"/>
      <protection locked="0"/>
    </xf>
    <xf numFmtId="0" fontId="0" fillId="0" borderId="15" xfId="0" applyBorder="1" applyProtection="1">
      <protection locked="0"/>
    </xf>
    <xf numFmtId="0" fontId="0" fillId="0" borderId="15" xfId="0" applyBorder="1"/>
    <xf numFmtId="0" fontId="0" fillId="0" borderId="14" xfId="0" applyBorder="1"/>
    <xf numFmtId="0" fontId="0" fillId="6" borderId="0" xfId="0" applyFill="1" applyAlignment="1">
      <alignment horizontal="center" shrinkToFit="1"/>
    </xf>
    <xf numFmtId="0" fontId="0" fillId="6" borderId="7" xfId="0" applyFill="1" applyBorder="1" applyAlignment="1">
      <alignment shrinkToFit="1"/>
    </xf>
    <xf numFmtId="0" fontId="0" fillId="6" borderId="11" xfId="0" applyFill="1" applyBorder="1" applyAlignment="1">
      <alignment shrinkToFit="1"/>
    </xf>
    <xf numFmtId="0" fontId="0" fillId="6" borderId="5" xfId="0" applyFill="1" applyBorder="1" applyAlignment="1">
      <alignment shrinkToFit="1"/>
    </xf>
    <xf numFmtId="0" fontId="0" fillId="6" borderId="15" xfId="0" applyFill="1" applyBorder="1" applyAlignment="1">
      <alignment shrinkToFit="1"/>
    </xf>
    <xf numFmtId="0" fontId="0" fillId="6" borderId="6" xfId="0" applyFill="1" applyBorder="1" applyAlignment="1">
      <alignment shrinkToFit="1"/>
    </xf>
    <xf numFmtId="0" fontId="0" fillId="6" borderId="14" xfId="0" applyFill="1" applyBorder="1" applyAlignment="1">
      <alignment shrinkToFit="1"/>
    </xf>
    <xf numFmtId="0" fontId="0" fillId="6" borderId="3" xfId="0" applyFill="1" applyBorder="1" applyAlignment="1">
      <alignment horizontal="center" shrinkToFit="1"/>
    </xf>
    <xf numFmtId="164" fontId="1" fillId="7" borderId="3" xfId="0" applyNumberFormat="1" applyFont="1" applyFill="1" applyBorder="1" applyAlignment="1">
      <alignment horizontal="center"/>
    </xf>
    <xf numFmtId="1" fontId="1" fillId="7" borderId="3" xfId="0" applyNumberFormat="1" applyFont="1" applyFill="1" applyBorder="1" applyAlignment="1">
      <alignment horizontal="center"/>
    </xf>
    <xf numFmtId="164" fontId="1" fillId="4" borderId="3" xfId="0" applyNumberFormat="1" applyFont="1" applyFill="1" applyBorder="1"/>
    <xf numFmtId="0" fontId="0" fillId="6" borderId="0" xfId="0" applyFill="1"/>
    <xf numFmtId="164" fontId="1" fillId="6" borderId="0" xfId="0" applyNumberFormat="1" applyFont="1" applyFill="1" applyAlignment="1">
      <alignment horizontal="center"/>
    </xf>
    <xf numFmtId="164" fontId="0" fillId="6" borderId="0" xfId="0" applyNumberFormat="1" applyFill="1"/>
    <xf numFmtId="0" fontId="1" fillId="6" borderId="0" xfId="0" applyFont="1" applyFill="1"/>
    <xf numFmtId="0" fontId="0" fillId="6" borderId="0" xfId="0" applyFill="1" applyAlignment="1">
      <alignment horizontal="left"/>
    </xf>
    <xf numFmtId="0" fontId="0" fillId="6" borderId="0" xfId="0" applyFill="1" applyAlignment="1">
      <alignment horizontal="right"/>
    </xf>
    <xf numFmtId="0" fontId="0" fillId="6" borderId="5" xfId="0" applyFill="1" applyBorder="1"/>
    <xf numFmtId="0" fontId="0" fillId="6" borderId="0" xfId="0" applyFill="1" applyAlignment="1">
      <alignment horizontal="center"/>
    </xf>
    <xf numFmtId="1" fontId="0" fillId="6" borderId="0" xfId="0" applyNumberFormat="1" applyFill="1"/>
    <xf numFmtId="0" fontId="1" fillId="0" borderId="0" xfId="0" applyFont="1" applyAlignment="1">
      <alignment horizontal="left"/>
    </xf>
    <xf numFmtId="1" fontId="0" fillId="7" borderId="4" xfId="0" applyNumberFormat="1" applyFill="1" applyBorder="1"/>
    <xf numFmtId="0" fontId="0" fillId="0" borderId="0" xfId="0" applyAlignment="1">
      <alignment horizontal="center" shrinkToFit="1"/>
    </xf>
    <xf numFmtId="164" fontId="1" fillId="3" borderId="3" xfId="0" applyNumberFormat="1" applyFont="1" applyFill="1" applyBorder="1"/>
    <xf numFmtId="0" fontId="7" fillId="0" borderId="4" xfId="0" applyFont="1" applyBorder="1" applyAlignment="1">
      <alignment horizontal="right"/>
    </xf>
    <xf numFmtId="0" fontId="0" fillId="0" borderId="3" xfId="0" applyBorder="1" applyAlignment="1">
      <alignment horizontal="center"/>
    </xf>
    <xf numFmtId="0" fontId="1" fillId="0" borderId="5" xfId="0" applyFont="1" applyBorder="1"/>
    <xf numFmtId="164" fontId="1" fillId="3" borderId="16" xfId="0" applyNumberFormat="1" applyFont="1" applyFill="1" applyBorder="1" applyAlignment="1">
      <alignment horizontal="center"/>
    </xf>
    <xf numFmtId="0" fontId="1" fillId="7" borderId="4" xfId="0" applyFont="1" applyFill="1" applyBorder="1"/>
    <xf numFmtId="0" fontId="1" fillId="0" borderId="0" xfId="0" applyFont="1" applyAlignment="1">
      <alignment horizontal="left"/>
    </xf>
    <xf numFmtId="0" fontId="1" fillId="0" borderId="15" xfId="0" applyFont="1" applyBorder="1" applyAlignment="1">
      <alignment horizontal="left"/>
    </xf>
    <xf numFmtId="0" fontId="0" fillId="0" borderId="13" xfId="0" applyBorder="1" applyAlignment="1">
      <alignment horizontal="left"/>
    </xf>
    <xf numFmtId="0" fontId="5" fillId="0" borderId="8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1" fontId="9" fillId="8" borderId="17" xfId="0" applyNumberFormat="1" applyFont="1" applyFill="1" applyBorder="1" applyAlignment="1">
      <alignment horizontal="center"/>
    </xf>
    <xf numFmtId="1" fontId="9" fillId="8" borderId="18" xfId="0" applyNumberFormat="1" applyFont="1" applyFill="1" applyBorder="1" applyAlignment="1">
      <alignment horizontal="center"/>
    </xf>
    <xf numFmtId="0" fontId="0" fillId="0" borderId="0" xfId="0" applyAlignment="1">
      <alignment horizontal="left"/>
    </xf>
    <xf numFmtId="0" fontId="0" fillId="0" borderId="3" xfId="0" applyBorder="1" applyAlignment="1">
      <alignment horizontal="left"/>
    </xf>
    <xf numFmtId="0" fontId="0" fillId="0" borderId="8" xfId="0" applyBorder="1" applyAlignment="1">
      <alignment horizontal="center" shrinkToFit="1"/>
    </xf>
    <xf numFmtId="0" fontId="0" fillId="0" borderId="4" xfId="0" applyBorder="1" applyAlignment="1">
      <alignment horizontal="center" shrinkToFit="1"/>
    </xf>
    <xf numFmtId="0" fontId="0" fillId="0" borderId="9" xfId="0" applyBorder="1" applyAlignment="1">
      <alignment horizontal="center" shrinkToFit="1"/>
    </xf>
    <xf numFmtId="0" fontId="0" fillId="0" borderId="2" xfId="0" applyBorder="1" applyAlignment="1">
      <alignment horizontal="center" shrinkToFit="1"/>
    </xf>
    <xf numFmtId="0" fontId="0" fillId="0" borderId="11" xfId="0" applyBorder="1" applyAlignment="1">
      <alignment horizontal="center" shrinkToFit="1"/>
    </xf>
    <xf numFmtId="0" fontId="0" fillId="0" borderId="0" xfId="0" applyAlignment="1" applyProtection="1">
      <alignment horizontal="right"/>
      <protection locked="0"/>
    </xf>
    <xf numFmtId="0" fontId="0" fillId="0" borderId="15" xfId="0" applyBorder="1" applyAlignment="1" applyProtection="1">
      <alignment horizontal="right"/>
      <protection locked="0"/>
    </xf>
    <xf numFmtId="49" fontId="7" fillId="2" borderId="8" xfId="0" applyNumberFormat="1" applyFont="1" applyFill="1" applyBorder="1" applyAlignment="1" applyProtection="1">
      <alignment horizontal="left"/>
      <protection locked="0"/>
    </xf>
    <xf numFmtId="49" fontId="7" fillId="2" borderId="4" xfId="0" applyNumberFormat="1" applyFont="1" applyFill="1" applyBorder="1" applyAlignment="1" applyProtection="1">
      <alignment horizontal="left"/>
      <protection locked="0"/>
    </xf>
    <xf numFmtId="49" fontId="7" fillId="2" borderId="2" xfId="0" applyNumberFormat="1" applyFont="1" applyFill="1" applyBorder="1" applyAlignment="1" applyProtection="1">
      <alignment horizontal="left"/>
      <protection locked="0"/>
    </xf>
    <xf numFmtId="49" fontId="7" fillId="2" borderId="11" xfId="0" applyNumberFormat="1" applyFont="1" applyFill="1" applyBorder="1" applyAlignment="1" applyProtection="1">
      <alignment horizontal="left"/>
      <protection locked="0"/>
    </xf>
    <xf numFmtId="0" fontId="0" fillId="0" borderId="15" xfId="0" applyBorder="1" applyAlignment="1">
      <alignment horizontal="left"/>
    </xf>
    <xf numFmtId="0" fontId="0" fillId="0" borderId="0" xfId="0" applyAlignment="1">
      <alignment horizontal="left" shrinkToFit="1"/>
    </xf>
    <xf numFmtId="0" fontId="0" fillId="0" borderId="15" xfId="0" applyBorder="1" applyAlignment="1">
      <alignment horizontal="left" shrinkToFit="1"/>
    </xf>
    <xf numFmtId="0" fontId="0" fillId="0" borderId="1" xfId="0" applyBorder="1" applyAlignment="1">
      <alignment horizontal="center" shrinkToFit="1"/>
    </xf>
    <xf numFmtId="164" fontId="0" fillId="2" borderId="8" xfId="0" applyNumberFormat="1" applyFill="1" applyBorder="1" applyAlignment="1" applyProtection="1">
      <alignment horizontal="left"/>
      <protection locked="0"/>
    </xf>
    <xf numFmtId="164" fontId="0" fillId="2" borderId="4" xfId="0" applyNumberFormat="1" applyFill="1" applyBorder="1" applyAlignment="1" applyProtection="1">
      <alignment horizontal="left"/>
      <protection locked="0"/>
    </xf>
    <xf numFmtId="164" fontId="0" fillId="2" borderId="2" xfId="0" applyNumberFormat="1" applyFill="1" applyBorder="1" applyAlignment="1" applyProtection="1">
      <alignment horizontal="left"/>
      <protection locked="0"/>
    </xf>
    <xf numFmtId="164" fontId="0" fillId="2" borderId="11" xfId="0" applyNumberFormat="1" applyFill="1" applyBorder="1" applyAlignment="1" applyProtection="1">
      <alignment horizontal="left"/>
      <protection locked="0"/>
    </xf>
    <xf numFmtId="0" fontId="7" fillId="0" borderId="8" xfId="0" applyFont="1" applyBorder="1" applyAlignment="1">
      <alignment horizontal="right"/>
    </xf>
    <xf numFmtId="0" fontId="7" fillId="0" borderId="9" xfId="0" applyFont="1" applyBorder="1" applyAlignment="1">
      <alignment horizontal="right"/>
    </xf>
    <xf numFmtId="14" fontId="0" fillId="2" borderId="8" xfId="0" applyNumberFormat="1" applyFill="1" applyBorder="1" applyAlignment="1" applyProtection="1">
      <alignment horizontal="left"/>
      <protection locked="0"/>
    </xf>
    <xf numFmtId="0" fontId="0" fillId="2" borderId="9" xfId="0" applyFill="1" applyBorder="1" applyAlignment="1" applyProtection="1">
      <alignment horizontal="left"/>
      <protection locked="0"/>
    </xf>
    <xf numFmtId="0" fontId="5" fillId="0" borderId="8" xfId="0" applyFont="1" applyBorder="1" applyAlignment="1">
      <alignment horizontal="right"/>
    </xf>
    <xf numFmtId="0" fontId="5" fillId="0" borderId="9" xfId="0" applyFont="1" applyBorder="1" applyAlignment="1">
      <alignment horizontal="right"/>
    </xf>
    <xf numFmtId="0" fontId="0" fillId="0" borderId="12" xfId="0" applyBorder="1" applyAlignment="1">
      <alignment horizontal="center" shrinkToFit="1"/>
    </xf>
    <xf numFmtId="0" fontId="0" fillId="0" borderId="3" xfId="0" applyBorder="1" applyAlignment="1">
      <alignment horizontal="center" shrinkToFit="1"/>
    </xf>
    <xf numFmtId="0" fontId="0" fillId="0" borderId="14" xfId="0" applyBorder="1" applyAlignment="1">
      <alignment horizontal="center" shrinkToFit="1"/>
    </xf>
    <xf numFmtId="1" fontId="10" fillId="8" borderId="17" xfId="0" applyNumberFormat="1" applyFont="1" applyFill="1" applyBorder="1" applyAlignment="1">
      <alignment horizontal="center" shrinkToFit="1"/>
    </xf>
    <xf numFmtId="1" fontId="10" fillId="8" borderId="18" xfId="0" applyNumberFormat="1" applyFont="1" applyFill="1" applyBorder="1" applyAlignment="1">
      <alignment horizontal="center" shrinkToFit="1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0" fillId="0" borderId="13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8E0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R50"/>
  <sheetViews>
    <sheetView tabSelected="1" zoomScale="115" zoomScaleNormal="115" workbookViewId="0">
      <selection activeCell="I7" sqref="I7"/>
    </sheetView>
  </sheetViews>
  <sheetFormatPr defaultColWidth="8.89453125" defaultRowHeight="14.4" x14ac:dyDescent="0.55000000000000004"/>
  <cols>
    <col min="1" max="1" width="4.3125" style="1" customWidth="1"/>
    <col min="2" max="2" width="2.41796875" style="1" customWidth="1"/>
    <col min="3" max="3" width="7.89453125" style="1" customWidth="1"/>
    <col min="4" max="4" width="5.3125" style="1" customWidth="1"/>
    <col min="5" max="5" width="4.68359375" style="1" customWidth="1"/>
    <col min="6" max="6" width="5.68359375" style="1" customWidth="1"/>
    <col min="7" max="7" width="5.1015625" style="1" customWidth="1"/>
    <col min="8" max="8" width="3.68359375" style="1" customWidth="1"/>
    <col min="9" max="10" width="4.68359375" style="1" customWidth="1"/>
    <col min="11" max="11" width="5.68359375" style="1" customWidth="1"/>
    <col min="12" max="13" width="4.68359375" style="1" customWidth="1"/>
    <col min="14" max="14" width="7" style="2" customWidth="1"/>
    <col min="15" max="16" width="4.68359375" style="1" customWidth="1"/>
    <col min="17" max="17" width="6.89453125" style="1" customWidth="1"/>
    <col min="18" max="20" width="4.68359375" style="1" customWidth="1"/>
    <col min="21" max="16384" width="8.89453125" style="1"/>
  </cols>
  <sheetData>
    <row r="1" spans="2:18" ht="19.95" customHeight="1" thickBot="1" x14ac:dyDescent="0.75">
      <c r="B1" s="16" t="s">
        <v>49</v>
      </c>
      <c r="C1" s="67"/>
      <c r="D1" s="88"/>
      <c r="E1" s="89"/>
      <c r="F1" s="90"/>
      <c r="G1" s="91"/>
      <c r="H1" s="100" t="s">
        <v>50</v>
      </c>
      <c r="I1" s="101"/>
      <c r="J1" s="102"/>
      <c r="K1" s="103"/>
      <c r="L1" s="104" t="s">
        <v>51</v>
      </c>
      <c r="M1" s="105"/>
      <c r="N1" s="96"/>
      <c r="O1" s="97"/>
      <c r="P1" s="98"/>
      <c r="Q1" s="99"/>
      <c r="R1"/>
    </row>
    <row r="2" spans="2:18" ht="21.6" customHeight="1" thickBot="1" x14ac:dyDescent="1">
      <c r="B2" s="75" t="s">
        <v>80</v>
      </c>
      <c r="C2" s="76"/>
      <c r="D2" s="76"/>
      <c r="E2" s="76"/>
      <c r="F2" s="77"/>
      <c r="G2" s="78"/>
      <c r="H2" s="22"/>
      <c r="I2" s="76" t="s">
        <v>81</v>
      </c>
      <c r="J2" s="76"/>
      <c r="K2" s="76"/>
      <c r="L2" s="76"/>
      <c r="M2" s="76"/>
      <c r="N2" s="76"/>
      <c r="O2" s="76"/>
      <c r="P2" s="109"/>
      <c r="Q2" s="110"/>
      <c r="R2"/>
    </row>
    <row r="3" spans="2:18" ht="12" customHeight="1" x14ac:dyDescent="0.55000000000000004">
      <c r="B3" s="81" t="s">
        <v>43</v>
      </c>
      <c r="C3" s="83"/>
      <c r="D3" s="81" t="s">
        <v>56</v>
      </c>
      <c r="E3" s="83"/>
      <c r="F3" s="106" t="s">
        <v>46</v>
      </c>
      <c r="G3" s="106"/>
      <c r="H3" s="95" t="s">
        <v>52</v>
      </c>
      <c r="I3" s="95"/>
      <c r="J3" s="81" t="s">
        <v>54</v>
      </c>
      <c r="K3" s="83"/>
      <c r="L3" s="81" t="s">
        <v>45</v>
      </c>
      <c r="M3" s="83"/>
      <c r="N3" s="81" t="s">
        <v>60</v>
      </c>
      <c r="O3" s="82"/>
      <c r="P3" s="107"/>
      <c r="Q3" s="108"/>
      <c r="R3"/>
    </row>
    <row r="4" spans="2:18" s="36" customFormat="1" ht="12" customHeight="1" x14ac:dyDescent="0.55000000000000004">
      <c r="B4" s="31" t="s">
        <v>9</v>
      </c>
      <c r="C4" s="32"/>
      <c r="D4" s="33" t="s">
        <v>44</v>
      </c>
      <c r="E4" s="34"/>
      <c r="F4" s="31" t="s">
        <v>44</v>
      </c>
      <c r="G4" s="32"/>
      <c r="H4" s="31" t="s">
        <v>74</v>
      </c>
      <c r="I4" s="32"/>
      <c r="J4" s="31" t="s">
        <v>44</v>
      </c>
      <c r="K4" s="32"/>
      <c r="L4" s="33" t="s">
        <v>44</v>
      </c>
      <c r="M4" s="32"/>
      <c r="N4" s="81" t="s">
        <v>73</v>
      </c>
      <c r="O4" s="82"/>
      <c r="P4" s="82"/>
      <c r="Q4" s="83"/>
      <c r="R4" s="35"/>
    </row>
    <row r="5" spans="2:18" s="36" customFormat="1" ht="12" customHeight="1" x14ac:dyDescent="0.55000000000000004">
      <c r="B5" s="31" t="s">
        <v>11</v>
      </c>
      <c r="C5" s="32"/>
      <c r="D5" s="31" t="s">
        <v>11</v>
      </c>
      <c r="E5" s="34"/>
      <c r="F5" s="31" t="s">
        <v>11</v>
      </c>
      <c r="G5" s="32"/>
      <c r="H5" s="31" t="s">
        <v>9</v>
      </c>
      <c r="I5" s="32"/>
      <c r="J5" s="31" t="s">
        <v>11</v>
      </c>
      <c r="K5" s="32"/>
      <c r="L5" s="31" t="s">
        <v>9</v>
      </c>
      <c r="M5" s="32"/>
      <c r="N5" s="81" t="s">
        <v>61</v>
      </c>
      <c r="O5" s="82"/>
      <c r="P5" s="82"/>
      <c r="Q5" s="83"/>
      <c r="R5" s="35"/>
    </row>
    <row r="6" spans="2:18" s="36" customFormat="1" ht="12" customHeight="1" x14ac:dyDescent="0.55000000000000004">
      <c r="B6" s="81" t="s">
        <v>48</v>
      </c>
      <c r="C6" s="83"/>
      <c r="D6" s="44"/>
      <c r="E6" s="45"/>
      <c r="F6" s="83" t="s">
        <v>48</v>
      </c>
      <c r="G6" s="95"/>
      <c r="H6" s="95" t="s">
        <v>55</v>
      </c>
      <c r="I6" s="95"/>
      <c r="J6" s="95" t="s">
        <v>48</v>
      </c>
      <c r="K6" s="95"/>
      <c r="L6" s="43"/>
      <c r="M6" s="43"/>
      <c r="N6" s="81" t="s">
        <v>62</v>
      </c>
      <c r="O6" s="82"/>
      <c r="P6" s="82"/>
      <c r="Q6" s="83"/>
      <c r="R6" s="35"/>
    </row>
    <row r="7" spans="2:18" s="36" customFormat="1" ht="12" customHeight="1" x14ac:dyDescent="0.55000000000000004">
      <c r="B7" s="31" t="s">
        <v>74</v>
      </c>
      <c r="C7" s="32"/>
      <c r="D7" s="46"/>
      <c r="E7" s="47"/>
      <c r="F7" s="20" t="s">
        <v>74</v>
      </c>
      <c r="G7" s="32"/>
      <c r="H7" s="31" t="s">
        <v>53</v>
      </c>
      <c r="I7" s="32"/>
      <c r="J7" s="31" t="s">
        <v>74</v>
      </c>
      <c r="K7" s="32"/>
      <c r="L7" s="50"/>
      <c r="M7" s="50"/>
      <c r="N7" s="81" t="s">
        <v>63</v>
      </c>
      <c r="O7" s="82"/>
      <c r="P7" s="82"/>
      <c r="Q7" s="83"/>
      <c r="R7" s="35"/>
    </row>
    <row r="8" spans="2:18" s="36" customFormat="1" ht="12" customHeight="1" x14ac:dyDescent="0.55000000000000004">
      <c r="B8" s="31" t="s">
        <v>9</v>
      </c>
      <c r="C8" s="32"/>
      <c r="D8" s="48"/>
      <c r="E8" s="49"/>
      <c r="F8" s="43"/>
      <c r="G8" s="43"/>
      <c r="H8" s="43"/>
      <c r="I8" s="43"/>
      <c r="J8" s="43"/>
      <c r="K8" s="43"/>
      <c r="L8" s="43"/>
      <c r="M8" s="43"/>
      <c r="N8" s="81"/>
      <c r="O8" s="82"/>
      <c r="P8" s="84"/>
      <c r="Q8" s="85"/>
      <c r="R8" s="35"/>
    </row>
    <row r="9" spans="2:18" x14ac:dyDescent="0.55000000000000004">
      <c r="B9" s="19" t="s">
        <v>1</v>
      </c>
      <c r="C9" s="25" t="s">
        <v>2</v>
      </c>
      <c r="D9"/>
      <c r="E9"/>
      <c r="F9"/>
      <c r="G9"/>
      <c r="H9"/>
      <c r="I9"/>
      <c r="J9"/>
      <c r="K9"/>
      <c r="L9"/>
      <c r="M9"/>
      <c r="N9" s="5"/>
      <c r="O9"/>
      <c r="P9" s="21"/>
      <c r="Q9" s="38"/>
      <c r="R9"/>
    </row>
    <row r="10" spans="2:18" ht="14.7" thickBot="1" x14ac:dyDescent="0.6">
      <c r="B10" s="15"/>
      <c r="C10" s="72" t="s">
        <v>7</v>
      </c>
      <c r="D10" s="72"/>
      <c r="E10" s="72"/>
      <c r="F10" s="72"/>
      <c r="G10" s="72"/>
      <c r="H10" s="74" t="s">
        <v>64</v>
      </c>
      <c r="I10" s="74"/>
      <c r="J10" s="74"/>
      <c r="K10" s="74"/>
      <c r="L10" s="74"/>
      <c r="M10" s="74"/>
      <c r="N10" s="5"/>
      <c r="O10"/>
      <c r="P10" s="79"/>
      <c r="Q10" s="92"/>
      <c r="R10"/>
    </row>
    <row r="11" spans="2:18" x14ac:dyDescent="0.55000000000000004">
      <c r="B11" s="15"/>
      <c r="C11" s="18">
        <f>IF(C4&gt;0,C4,)</f>
        <v>0</v>
      </c>
      <c r="D11" s="6" t="s">
        <v>57</v>
      </c>
      <c r="E11" s="18">
        <f>IF(C5&gt;0,C5,)</f>
        <v>0</v>
      </c>
      <c r="F11" s="6" t="s">
        <v>58</v>
      </c>
      <c r="G11" s="17">
        <v>2</v>
      </c>
      <c r="H11" s="6" t="s">
        <v>4</v>
      </c>
      <c r="I11" s="6" t="s">
        <v>5</v>
      </c>
      <c r="J11" s="6"/>
      <c r="K11" s="6"/>
      <c r="L11"/>
      <c r="M11"/>
      <c r="N11" s="51">
        <f>C11*E11*2/144</f>
        <v>0</v>
      </c>
      <c r="O11" s="63" t="s">
        <v>6</v>
      </c>
      <c r="P11" s="6"/>
      <c r="Q11" s="39"/>
      <c r="R11"/>
    </row>
    <row r="12" spans="2:18" ht="8.4" customHeight="1" x14ac:dyDescent="0.55000000000000004">
      <c r="B12" s="15"/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5"/>
      <c r="O12" s="57"/>
      <c r="P12" s="6"/>
      <c r="Q12" s="39"/>
      <c r="R12"/>
    </row>
    <row r="13" spans="2:18" ht="14.7" thickBot="1" x14ac:dyDescent="0.6">
      <c r="B13" s="15"/>
      <c r="C13" s="72" t="s">
        <v>8</v>
      </c>
      <c r="D13" s="72"/>
      <c r="E13" s="72"/>
      <c r="F13" s="72"/>
      <c r="G13" s="72"/>
      <c r="H13" s="74" t="s">
        <v>65</v>
      </c>
      <c r="I13" s="74"/>
      <c r="J13" s="74"/>
      <c r="K13" s="74"/>
      <c r="L13" s="74"/>
      <c r="M13" s="74"/>
      <c r="N13" s="74"/>
      <c r="O13" s="25"/>
      <c r="P13" s="79"/>
      <c r="Q13" s="92"/>
      <c r="R13"/>
    </row>
    <row r="14" spans="2:18" x14ac:dyDescent="0.55000000000000004">
      <c r="B14" s="15"/>
      <c r="C14" s="18">
        <f>IF(M4&gt;0,M4,)</f>
        <v>0</v>
      </c>
      <c r="D14" s="6" t="s">
        <v>59</v>
      </c>
      <c r="E14" s="18">
        <f>IF(M5&gt;0,M5,)</f>
        <v>0</v>
      </c>
      <c r="F14" s="6" t="s">
        <v>9</v>
      </c>
      <c r="G14" s="6" t="s">
        <v>4</v>
      </c>
      <c r="H14" s="6" t="s">
        <v>5</v>
      </c>
      <c r="I14" s="6"/>
      <c r="J14" s="6"/>
      <c r="K14" s="6"/>
      <c r="L14"/>
      <c r="M14"/>
      <c r="N14" s="51">
        <f>C14*E14/144</f>
        <v>0</v>
      </c>
      <c r="O14" s="63" t="s">
        <v>6</v>
      </c>
      <c r="P14" s="6"/>
      <c r="Q14" s="39"/>
      <c r="R14"/>
    </row>
    <row r="15" spans="2:18" ht="9" customHeight="1" x14ac:dyDescent="0.55000000000000004">
      <c r="B15" s="15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6"/>
      <c r="O15" s="57"/>
      <c r="P15" s="6"/>
      <c r="Q15" s="39"/>
      <c r="R15"/>
    </row>
    <row r="16" spans="2:18" ht="14.7" thickBot="1" x14ac:dyDescent="0.6">
      <c r="B16" s="15"/>
      <c r="C16" s="25" t="s">
        <v>10</v>
      </c>
      <c r="D16"/>
      <c r="E16"/>
      <c r="F16"/>
      <c r="G16"/>
      <c r="H16" s="74" t="s">
        <v>66</v>
      </c>
      <c r="I16" s="74"/>
      <c r="J16" s="74"/>
      <c r="K16" s="74"/>
      <c r="L16" s="74"/>
      <c r="M16" s="74"/>
      <c r="N16" s="74"/>
      <c r="O16" s="25"/>
      <c r="P16" s="79"/>
      <c r="Q16" s="92"/>
      <c r="R16"/>
    </row>
    <row r="17" spans="2:18" x14ac:dyDescent="0.55000000000000004">
      <c r="B17" s="15"/>
      <c r="C17" s="18">
        <f>IF(E4&gt;0,E4,)</f>
        <v>0</v>
      </c>
      <c r="D17" s="6" t="s">
        <v>57</v>
      </c>
      <c r="E17" s="18">
        <f>IF(E5&gt;0,E5,)</f>
        <v>0</v>
      </c>
      <c r="F17" s="6" t="s">
        <v>11</v>
      </c>
      <c r="G17" s="6" t="s">
        <v>4</v>
      </c>
      <c r="H17" s="6" t="s">
        <v>5</v>
      </c>
      <c r="I17" s="6"/>
      <c r="J17" s="6"/>
      <c r="K17" s="6"/>
      <c r="L17"/>
      <c r="M17"/>
      <c r="N17" s="51">
        <f>C17*E17/144</f>
        <v>0</v>
      </c>
      <c r="O17" s="25" t="s">
        <v>6</v>
      </c>
      <c r="P17" s="6"/>
      <c r="Q17" s="39"/>
      <c r="R17"/>
    </row>
    <row r="18" spans="2:18" x14ac:dyDescent="0.55000000000000004">
      <c r="B18" s="15"/>
      <c r="C18" s="23"/>
      <c r="D18" s="6"/>
      <c r="E18" s="23"/>
      <c r="F18" s="6"/>
      <c r="G18" s="10" t="s">
        <v>48</v>
      </c>
      <c r="H18" s="6"/>
      <c r="I18" s="6"/>
      <c r="J18" s="6"/>
      <c r="K18" s="6"/>
      <c r="L18"/>
      <c r="M18"/>
      <c r="N18" s="7"/>
      <c r="O18" s="25"/>
      <c r="P18" s="6"/>
      <c r="Q18" s="39"/>
      <c r="R18"/>
    </row>
    <row r="19" spans="2:18" ht="13.95" customHeight="1" x14ac:dyDescent="0.55000000000000004">
      <c r="B19" s="15"/>
      <c r="C19" s="25" t="s">
        <v>71</v>
      </c>
      <c r="D19" s="25"/>
      <c r="E19" s="25"/>
      <c r="F19"/>
      <c r="G19"/>
      <c r="H19" s="80" t="s">
        <v>72</v>
      </c>
      <c r="I19" s="80"/>
      <c r="J19" s="80"/>
      <c r="K19" s="80"/>
      <c r="L19"/>
      <c r="M19"/>
      <c r="N19"/>
      <c r="O19" s="25"/>
      <c r="P19" s="6"/>
      <c r="Q19" s="39"/>
      <c r="R19"/>
    </row>
    <row r="20" spans="2:18" ht="13.95" customHeight="1" x14ac:dyDescent="0.55000000000000004">
      <c r="B20" s="15"/>
      <c r="C20">
        <v>3.1415999999999999</v>
      </c>
      <c r="D20" s="10" t="s">
        <v>13</v>
      </c>
      <c r="E20" s="68">
        <f>IF(C7&gt;0,C7,)</f>
        <v>0</v>
      </c>
      <c r="F20" s="6" t="s">
        <v>75</v>
      </c>
      <c r="G20" s="8">
        <f>IF(C8&gt;0,C8,)</f>
        <v>0</v>
      </c>
      <c r="H20" s="6" t="s">
        <v>76</v>
      </c>
      <c r="I20" s="17">
        <v>144</v>
      </c>
      <c r="J20" s="17" t="s">
        <v>5</v>
      </c>
      <c r="K20" s="17"/>
      <c r="L20" s="17"/>
      <c r="M20" s="17"/>
      <c r="N20" s="51">
        <f>C20*E20*G20/144</f>
        <v>0</v>
      </c>
      <c r="O20" s="25" t="s">
        <v>6</v>
      </c>
      <c r="P20" s="6"/>
      <c r="Q20" s="39"/>
      <c r="R20"/>
    </row>
    <row r="21" spans="2:18" ht="7.95" customHeight="1" x14ac:dyDescent="0.55000000000000004">
      <c r="B21" s="15"/>
      <c r="C21" s="57"/>
      <c r="D21" s="57"/>
      <c r="E21" s="57"/>
      <c r="F21" s="54"/>
      <c r="G21" s="54"/>
      <c r="H21" s="58"/>
      <c r="I21" s="58"/>
      <c r="J21" s="58"/>
      <c r="K21" s="58"/>
      <c r="L21" s="58"/>
      <c r="M21" s="58"/>
      <c r="N21" s="58"/>
      <c r="O21" s="57"/>
      <c r="P21" s="6"/>
      <c r="Q21" s="39"/>
      <c r="R21"/>
    </row>
    <row r="22" spans="2:18" x14ac:dyDescent="0.55000000000000004">
      <c r="B22" s="15"/>
      <c r="C22" s="25" t="s">
        <v>70</v>
      </c>
      <c r="D22"/>
      <c r="E22"/>
      <c r="F22"/>
      <c r="G22"/>
      <c r="H22" s="80" t="s">
        <v>66</v>
      </c>
      <c r="I22" s="80"/>
      <c r="J22" s="80"/>
      <c r="K22" s="80"/>
      <c r="L22"/>
      <c r="M22"/>
      <c r="N22"/>
      <c r="O22" s="25"/>
      <c r="P22" s="93"/>
      <c r="Q22" s="94"/>
      <c r="R22"/>
    </row>
    <row r="23" spans="2:18" x14ac:dyDescent="0.55000000000000004">
      <c r="B23" s="15"/>
      <c r="C23" s="18">
        <f>IF(G4&gt;0,G4,)</f>
        <v>0</v>
      </c>
      <c r="D23" s="6" t="s">
        <v>57</v>
      </c>
      <c r="E23" s="18">
        <f>IF(G5&gt;0,G5,)</f>
        <v>0</v>
      </c>
      <c r="F23" s="6" t="s">
        <v>11</v>
      </c>
      <c r="G23" s="6" t="s">
        <v>4</v>
      </c>
      <c r="H23" s="6" t="s">
        <v>5</v>
      </c>
      <c r="I23" s="6"/>
      <c r="J23" s="6"/>
      <c r="K23" s="66">
        <f>C23*E23/144</f>
        <v>0</v>
      </c>
      <c r="L23" s="10" t="s">
        <v>16</v>
      </c>
      <c r="M23"/>
      <c r="N23" s="5"/>
      <c r="O23" s="25"/>
      <c r="P23" s="86"/>
      <c r="Q23" s="87"/>
      <c r="R23"/>
    </row>
    <row r="24" spans="2:18" ht="14.7" thickBot="1" x14ac:dyDescent="0.6">
      <c r="B24" s="15"/>
      <c r="C24" t="s">
        <v>12</v>
      </c>
      <c r="D24"/>
      <c r="E24"/>
      <c r="F24"/>
      <c r="G24"/>
      <c r="H24"/>
      <c r="I24"/>
      <c r="J24" s="74" t="s">
        <v>67</v>
      </c>
      <c r="K24" s="79"/>
      <c r="L24" s="74"/>
      <c r="M24" s="74"/>
      <c r="N24" s="74"/>
      <c r="O24" s="25"/>
      <c r="P24" s="79"/>
      <c r="Q24" s="92"/>
      <c r="R24"/>
    </row>
    <row r="25" spans="2:18" x14ac:dyDescent="0.55000000000000004">
      <c r="B25" s="15"/>
      <c r="C25" s="6">
        <v>3.1415999999999999</v>
      </c>
      <c r="D25" s="6" t="s">
        <v>13</v>
      </c>
      <c r="E25" s="11">
        <f>I4/2</f>
        <v>0</v>
      </c>
      <c r="F25" s="6" t="s">
        <v>79</v>
      </c>
      <c r="G25" s="11">
        <f>E25</f>
        <v>0</v>
      </c>
      <c r="H25" s="6" t="s">
        <v>79</v>
      </c>
      <c r="I25" s="8">
        <f>I7</f>
        <v>0</v>
      </c>
      <c r="J25" s="65" t="s">
        <v>52</v>
      </c>
      <c r="K25" s="24" t="s">
        <v>5</v>
      </c>
      <c r="L25" s="70">
        <f>C25*E25*G25*I25/144</f>
        <v>0</v>
      </c>
      <c r="M25" s="10" t="s">
        <v>0</v>
      </c>
      <c r="N25" s="5"/>
      <c r="O25" s="25"/>
      <c r="P25" s="79"/>
      <c r="Q25" s="92"/>
      <c r="R25"/>
    </row>
    <row r="26" spans="2:18" x14ac:dyDescent="0.55000000000000004">
      <c r="B26" s="15"/>
      <c r="C26" s="111" t="s">
        <v>69</v>
      </c>
      <c r="D26" s="111"/>
      <c r="E26" s="111"/>
      <c r="F26" s="111"/>
      <c r="G26" s="111"/>
      <c r="H26" s="111"/>
      <c r="I26" s="111"/>
      <c r="J26" s="111"/>
      <c r="K26" s="111"/>
      <c r="L26" s="111"/>
      <c r="M26"/>
      <c r="N26" s="51">
        <f>K23-L25</f>
        <v>0</v>
      </c>
      <c r="O26" s="25" t="s">
        <v>6</v>
      </c>
      <c r="P26" s="86"/>
      <c r="Q26" s="87"/>
      <c r="R26"/>
    </row>
    <row r="27" spans="2:18" ht="6.6" customHeight="1" x14ac:dyDescent="0.55000000000000004">
      <c r="B27" s="15"/>
      <c r="C27" s="59"/>
      <c r="D27" s="59"/>
      <c r="E27" s="59"/>
      <c r="F27" s="59"/>
      <c r="G27" s="59"/>
      <c r="H27" s="59"/>
      <c r="I27" s="59"/>
      <c r="J27" s="59"/>
      <c r="K27" s="59"/>
      <c r="L27" s="59"/>
      <c r="M27" s="54"/>
      <c r="N27" s="55"/>
      <c r="O27" s="57"/>
      <c r="P27" s="27"/>
      <c r="Q27" s="39"/>
      <c r="R27"/>
    </row>
    <row r="28" spans="2:18" ht="14.7" thickBot="1" x14ac:dyDescent="0.6">
      <c r="B28" s="69" t="s">
        <v>17</v>
      </c>
      <c r="C28" s="72" t="s">
        <v>68</v>
      </c>
      <c r="D28" s="72"/>
      <c r="E28" s="72"/>
      <c r="F28" s="72"/>
      <c r="G28"/>
      <c r="H28" s="74" t="s">
        <v>47</v>
      </c>
      <c r="I28" s="74"/>
      <c r="J28" s="74"/>
      <c r="K28" s="74"/>
      <c r="L28" s="74"/>
      <c r="M28" s="74"/>
      <c r="N28" s="74"/>
      <c r="O28" s="25"/>
      <c r="P28" s="79"/>
      <c r="Q28" s="92"/>
      <c r="R28"/>
    </row>
    <row r="29" spans="2:18" x14ac:dyDescent="0.55000000000000004">
      <c r="B29" s="15" t="s">
        <v>18</v>
      </c>
      <c r="C29">
        <v>3.1415999999999999</v>
      </c>
      <c r="D29" t="s">
        <v>13</v>
      </c>
      <c r="E29" s="11">
        <f>I4/2</f>
        <v>0</v>
      </c>
      <c r="F29" t="s">
        <v>14</v>
      </c>
      <c r="G29" s="11">
        <f>I5</f>
        <v>0</v>
      </c>
      <c r="H29" s="6" t="s">
        <v>19</v>
      </c>
      <c r="I29" s="9">
        <f>I7</f>
        <v>0</v>
      </c>
      <c r="J29" s="112" t="s">
        <v>20</v>
      </c>
      <c r="K29" s="112"/>
      <c r="L29" t="s">
        <v>4</v>
      </c>
      <c r="M29" s="6" t="s">
        <v>5</v>
      </c>
      <c r="N29" s="51">
        <f>2*C29*E29*G29*I29/144</f>
        <v>0</v>
      </c>
      <c r="O29" s="25" t="s">
        <v>6</v>
      </c>
      <c r="P29"/>
      <c r="Q29" s="40"/>
      <c r="R29"/>
    </row>
    <row r="30" spans="2:18" ht="8.4" customHeight="1" x14ac:dyDescent="0.55000000000000004">
      <c r="B30" s="60"/>
      <c r="C30" s="54"/>
      <c r="D30" s="54"/>
      <c r="E30" s="56"/>
      <c r="F30" s="54"/>
      <c r="G30" s="56"/>
      <c r="H30" s="61"/>
      <c r="I30" s="62"/>
      <c r="J30" s="61"/>
      <c r="K30" s="61"/>
      <c r="L30" s="54"/>
      <c r="M30" s="61"/>
      <c r="N30" s="55"/>
      <c r="O30" s="57"/>
      <c r="P30"/>
      <c r="Q30" s="40"/>
      <c r="R30"/>
    </row>
    <row r="31" spans="2:18" x14ac:dyDescent="0.55000000000000004">
      <c r="B31" s="69" t="s">
        <v>21</v>
      </c>
      <c r="C31" s="72" t="s">
        <v>22</v>
      </c>
      <c r="D31" s="72"/>
      <c r="E31" s="72"/>
      <c r="F31" s="72"/>
      <c r="G31" s="72"/>
      <c r="H31" s="72"/>
      <c r="I31" s="72"/>
      <c r="J31" s="72"/>
      <c r="K31" s="72"/>
      <c r="L31"/>
      <c r="M31"/>
      <c r="N31" s="5"/>
      <c r="O31" s="25"/>
      <c r="P31" s="6"/>
      <c r="Q31" s="40"/>
      <c r="R31"/>
    </row>
    <row r="32" spans="2:18" ht="14.7" thickBot="1" x14ac:dyDescent="0.6">
      <c r="B32" s="15"/>
      <c r="C32" s="25" t="s">
        <v>23</v>
      </c>
      <c r="D32"/>
      <c r="E32" s="74" t="s">
        <v>31</v>
      </c>
      <c r="F32" s="74"/>
      <c r="G32" s="74"/>
      <c r="H32" s="74"/>
      <c r="I32" s="74"/>
      <c r="J32" s="74"/>
      <c r="K32" s="74"/>
      <c r="L32" s="74"/>
      <c r="M32"/>
      <c r="N32"/>
      <c r="O32" s="25"/>
      <c r="P32" s="6"/>
      <c r="Q32" s="40"/>
      <c r="R32"/>
    </row>
    <row r="33" spans="2:18" x14ac:dyDescent="0.55000000000000004">
      <c r="B33" s="15"/>
      <c r="C33" t="s">
        <v>24</v>
      </c>
      <c r="D33" s="11">
        <f>K7/2</f>
        <v>0</v>
      </c>
      <c r="E33" s="6" t="s">
        <v>14</v>
      </c>
      <c r="F33" s="11">
        <f>K7/2</f>
        <v>0</v>
      </c>
      <c r="G33" t="s">
        <v>25</v>
      </c>
      <c r="H33" s="10" t="s">
        <v>15</v>
      </c>
      <c r="I33" s="11">
        <f>IF(D33&gt;0,L25, )</f>
        <v>0</v>
      </c>
      <c r="J33" t="s">
        <v>26</v>
      </c>
      <c r="K33" s="53">
        <f>3.1416*D33*F33/144-I33</f>
        <v>0</v>
      </c>
      <c r="L33" s="25" t="s">
        <v>6</v>
      </c>
      <c r="M33"/>
      <c r="N33" s="7"/>
      <c r="O33" s="25"/>
      <c r="P33"/>
      <c r="Q33" s="41"/>
      <c r="R33"/>
    </row>
    <row r="34" spans="2:18" x14ac:dyDescent="0.55000000000000004">
      <c r="B34" s="15"/>
      <c r="C34" s="26"/>
      <c r="D34" s="5"/>
      <c r="E34" s="6"/>
      <c r="F34" s="5"/>
      <c r="G34" s="10" t="s">
        <v>48</v>
      </c>
      <c r="H34" s="10"/>
      <c r="I34" s="5"/>
      <c r="J34"/>
      <c r="K34" s="24"/>
      <c r="L34"/>
      <c r="M34"/>
      <c r="N34" s="7"/>
      <c r="O34" s="25"/>
      <c r="P34"/>
      <c r="Q34" s="41"/>
      <c r="R34"/>
    </row>
    <row r="35" spans="2:18" ht="14.7" thickBot="1" x14ac:dyDescent="0.6">
      <c r="B35" s="15"/>
      <c r="C35" s="72" t="s">
        <v>27</v>
      </c>
      <c r="D35" s="72"/>
      <c r="E35" s="72"/>
      <c r="F35" s="113" t="s">
        <v>30</v>
      </c>
      <c r="G35" s="113"/>
      <c r="H35" s="113"/>
      <c r="I35" s="113"/>
      <c r="J35" s="113"/>
      <c r="K35" s="113"/>
      <c r="L35" s="113"/>
      <c r="M35" s="113"/>
      <c r="N35" s="5"/>
      <c r="O35" s="25"/>
      <c r="P35"/>
      <c r="Q35" s="41"/>
      <c r="R35"/>
    </row>
    <row r="36" spans="2:18" x14ac:dyDescent="0.55000000000000004">
      <c r="B36" s="15"/>
      <c r="C36" s="11">
        <f>K4</f>
        <v>0</v>
      </c>
      <c r="D36" t="s">
        <v>3</v>
      </c>
      <c r="E36" s="11">
        <f>K5</f>
        <v>0</v>
      </c>
      <c r="F36" t="s">
        <v>28</v>
      </c>
      <c r="G36" t="s">
        <v>42</v>
      </c>
      <c r="H36" s="11">
        <f>IF(C36&gt;0,L25, )</f>
        <v>0</v>
      </c>
      <c r="I36" t="s">
        <v>29</v>
      </c>
      <c r="J36"/>
      <c r="K36" s="53">
        <f>C36*E36/144-H36</f>
        <v>0</v>
      </c>
      <c r="L36" t="s">
        <v>6</v>
      </c>
      <c r="M36"/>
      <c r="N36" s="7"/>
      <c r="O36" s="25"/>
      <c r="P36"/>
      <c r="Q36" s="41"/>
      <c r="R36"/>
    </row>
    <row r="37" spans="2:18" x14ac:dyDescent="0.55000000000000004">
      <c r="B37" s="15"/>
      <c r="C37"/>
      <c r="D37"/>
      <c r="E37"/>
      <c r="F37"/>
      <c r="G37"/>
      <c r="H37"/>
      <c r="I37"/>
      <c r="J37"/>
      <c r="K37"/>
      <c r="L37"/>
      <c r="M37"/>
      <c r="N37" s="51">
        <f>IF(K33&gt;0,K33,K36)</f>
        <v>0</v>
      </c>
      <c r="O37" s="25" t="s">
        <v>6</v>
      </c>
      <c r="P37"/>
      <c r="Q37" s="41"/>
      <c r="R37"/>
    </row>
    <row r="38" spans="2:18" ht="7.2" customHeight="1" x14ac:dyDescent="0.55000000000000004">
      <c r="B38" s="15"/>
      <c r="C38" s="54"/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56"/>
      <c r="O38" s="57"/>
      <c r="P38"/>
      <c r="Q38" s="41"/>
      <c r="R38"/>
    </row>
    <row r="39" spans="2:18" x14ac:dyDescent="0.55000000000000004">
      <c r="B39" s="15"/>
      <c r="C39" t="s">
        <v>40</v>
      </c>
      <c r="D39"/>
      <c r="E39"/>
      <c r="F39"/>
      <c r="G39"/>
      <c r="H39" s="72" t="s">
        <v>32</v>
      </c>
      <c r="I39" s="79"/>
      <c r="J39" s="79"/>
      <c r="K39" s="79"/>
      <c r="L39" s="79"/>
      <c r="M39" s="79"/>
      <c r="N39" s="52">
        <f>N11+N14+N17+N20+N26+N29+N37</f>
        <v>0</v>
      </c>
      <c r="O39" s="25" t="s">
        <v>6</v>
      </c>
      <c r="P39"/>
      <c r="Q39" s="41"/>
      <c r="R39"/>
    </row>
    <row r="40" spans="2:18" x14ac:dyDescent="0.55000000000000004">
      <c r="B40" s="15"/>
      <c r="C40" s="12" t="s">
        <v>33</v>
      </c>
      <c r="D40" s="13"/>
      <c r="E40" s="13"/>
      <c r="F40" s="13"/>
      <c r="G40" s="13"/>
      <c r="H40" s="13"/>
      <c r="I40" s="13"/>
      <c r="J40" s="28"/>
      <c r="K40" s="19"/>
      <c r="L40" s="15"/>
      <c r="M40"/>
      <c r="N40" s="5"/>
      <c r="O40"/>
      <c r="P40"/>
      <c r="Q40" s="41"/>
      <c r="R40"/>
    </row>
    <row r="41" spans="2:18" x14ac:dyDescent="0.55000000000000004">
      <c r="B41" s="15"/>
      <c r="C41" s="14" t="s">
        <v>34</v>
      </c>
      <c r="D41" s="13"/>
      <c r="E41" s="13"/>
      <c r="F41" s="13"/>
      <c r="G41" s="13"/>
      <c r="H41" s="13"/>
      <c r="I41" s="29"/>
      <c r="J41" s="19"/>
      <c r="K41" s="64">
        <f>N39</f>
        <v>0</v>
      </c>
      <c r="L41" t="s">
        <v>6</v>
      </c>
      <c r="M41"/>
      <c r="N41"/>
      <c r="O41"/>
      <c r="P41"/>
      <c r="Q41" s="41"/>
      <c r="R41"/>
    </row>
    <row r="42" spans="2:18" x14ac:dyDescent="0.55000000000000004">
      <c r="B42" s="15"/>
      <c r="C42" s="14" t="s">
        <v>35</v>
      </c>
      <c r="D42" s="13"/>
      <c r="E42" s="13"/>
      <c r="F42" s="13"/>
      <c r="G42" s="13"/>
      <c r="H42" s="13"/>
      <c r="I42" s="29"/>
      <c r="J42" s="30" t="s">
        <v>41</v>
      </c>
      <c r="K42" s="22">
        <v>5</v>
      </c>
      <c r="L42" t="s">
        <v>77</v>
      </c>
      <c r="M42"/>
      <c r="N42" s="5"/>
      <c r="O42"/>
      <c r="P42"/>
      <c r="Q42" s="41"/>
      <c r="R42"/>
    </row>
    <row r="43" spans="2:18" x14ac:dyDescent="0.55000000000000004">
      <c r="B43" s="15"/>
      <c r="C43" s="14" t="s">
        <v>36</v>
      </c>
      <c r="D43" s="13"/>
      <c r="E43" s="13"/>
      <c r="F43" s="13"/>
      <c r="G43" s="13"/>
      <c r="H43" s="13"/>
      <c r="I43" s="29"/>
      <c r="J43" s="15"/>
      <c r="K43" s="71">
        <f>K41*K42</f>
        <v>0</v>
      </c>
      <c r="L43" s="72" t="s">
        <v>78</v>
      </c>
      <c r="M43" s="72"/>
      <c r="N43" s="72"/>
      <c r="O43" s="72"/>
      <c r="P43" s="72"/>
      <c r="Q43" s="73"/>
      <c r="R43"/>
    </row>
    <row r="44" spans="2:18" x14ac:dyDescent="0.55000000000000004">
      <c r="B44" s="15"/>
      <c r="C44" s="14" t="s">
        <v>37</v>
      </c>
      <c r="D44" s="13"/>
      <c r="E44" s="13"/>
      <c r="F44" s="13"/>
      <c r="G44" s="13"/>
      <c r="H44" s="13"/>
      <c r="I44" s="29"/>
      <c r="J44" s="15"/>
      <c r="K44"/>
      <c r="L44"/>
      <c r="M44"/>
      <c r="N44" s="5"/>
      <c r="O44"/>
      <c r="P44"/>
      <c r="Q44" s="41"/>
      <c r="R44"/>
    </row>
    <row r="45" spans="2:18" x14ac:dyDescent="0.55000000000000004">
      <c r="B45" s="15"/>
      <c r="C45" s="14" t="s">
        <v>38</v>
      </c>
      <c r="D45" s="13"/>
      <c r="E45" s="13"/>
      <c r="F45" s="13"/>
      <c r="G45" s="13"/>
      <c r="H45" s="13"/>
      <c r="I45" s="29"/>
      <c r="J45" s="15"/>
      <c r="K45"/>
      <c r="L45"/>
      <c r="M45"/>
      <c r="N45" s="5"/>
      <c r="O45"/>
      <c r="P45"/>
      <c r="Q45" s="41"/>
      <c r="R45"/>
    </row>
    <row r="46" spans="2:18" x14ac:dyDescent="0.55000000000000004">
      <c r="B46" s="37"/>
      <c r="C46" s="14" t="s">
        <v>39</v>
      </c>
      <c r="D46" s="13"/>
      <c r="E46" s="13"/>
      <c r="F46" s="13"/>
      <c r="G46" s="13"/>
      <c r="H46" s="13"/>
      <c r="I46" s="29"/>
      <c r="J46" s="37"/>
      <c r="K46" s="8"/>
      <c r="L46" s="8"/>
      <c r="M46" s="8"/>
      <c r="N46" s="11"/>
      <c r="O46" s="8"/>
      <c r="P46" s="8"/>
      <c r="Q46" s="42"/>
      <c r="R46"/>
    </row>
    <row r="47" spans="2:18" x14ac:dyDescent="0.55000000000000004">
      <c r="C47" s="3"/>
    </row>
    <row r="48" spans="2:18" x14ac:dyDescent="0.55000000000000004">
      <c r="C48" s="3"/>
    </row>
    <row r="49" spans="3:3" ht="20.399999999999999" x14ac:dyDescent="0.55000000000000004">
      <c r="C49" s="4"/>
    </row>
    <row r="50" spans="3:3" ht="20.399999999999999" x14ac:dyDescent="0.55000000000000004">
      <c r="C50" s="4"/>
    </row>
  </sheetData>
  <sheetProtection selectLockedCells="1"/>
  <mergeCells count="52">
    <mergeCell ref="H39:M39"/>
    <mergeCell ref="C26:L26"/>
    <mergeCell ref="J29:K29"/>
    <mergeCell ref="C35:E35"/>
    <mergeCell ref="C31:K31"/>
    <mergeCell ref="F35:M35"/>
    <mergeCell ref="N1:Q1"/>
    <mergeCell ref="H1:I1"/>
    <mergeCell ref="J1:K1"/>
    <mergeCell ref="L1:M1"/>
    <mergeCell ref="C10:G10"/>
    <mergeCell ref="D3:E3"/>
    <mergeCell ref="F3:G3"/>
    <mergeCell ref="H3:I3"/>
    <mergeCell ref="J3:K3"/>
    <mergeCell ref="L3:M3"/>
    <mergeCell ref="N3:Q3"/>
    <mergeCell ref="N4:Q4"/>
    <mergeCell ref="N5:Q5"/>
    <mergeCell ref="P2:Q2"/>
    <mergeCell ref="C13:G13"/>
    <mergeCell ref="P23:Q23"/>
    <mergeCell ref="D1:G1"/>
    <mergeCell ref="P28:Q28"/>
    <mergeCell ref="P24:Q24"/>
    <mergeCell ref="P25:Q25"/>
    <mergeCell ref="P26:Q26"/>
    <mergeCell ref="P10:Q10"/>
    <mergeCell ref="P13:Q13"/>
    <mergeCell ref="P16:Q16"/>
    <mergeCell ref="P22:Q22"/>
    <mergeCell ref="B6:C6"/>
    <mergeCell ref="F6:G6"/>
    <mergeCell ref="H6:I6"/>
    <mergeCell ref="J6:K6"/>
    <mergeCell ref="B3:C3"/>
    <mergeCell ref="L43:Q43"/>
    <mergeCell ref="E32:L32"/>
    <mergeCell ref="B2:E2"/>
    <mergeCell ref="F2:G2"/>
    <mergeCell ref="I2:O2"/>
    <mergeCell ref="H16:N16"/>
    <mergeCell ref="J24:N24"/>
    <mergeCell ref="C28:F28"/>
    <mergeCell ref="H28:N28"/>
    <mergeCell ref="H19:K19"/>
    <mergeCell ref="H22:K22"/>
    <mergeCell ref="N6:Q6"/>
    <mergeCell ref="N7:Q7"/>
    <mergeCell ref="N8:Q8"/>
    <mergeCell ref="H10:M10"/>
    <mergeCell ref="H13:N13"/>
  </mergeCells>
  <pageMargins left="0.25" right="0.25" top="0.75" bottom="0.75" header="0.3" footer="0.3"/>
  <pageSetup orientation="portrait" r:id="rId1"/>
  <headerFooter>
    <oddHeader>&amp;C&amp;20Square Feet of Heating Surface and MSRV Calculation</oddHeader>
    <oddFooter xml:space="preserve">&amp;CPart of Attachment 8 </oddFooter>
  </headerFooter>
  <ignoredErrors>
    <ignoredError sqref="K23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5500000000000000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5500000000000000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repayne</dc:creator>
  <cp:lastModifiedBy>Smith, Jeremy</cp:lastModifiedBy>
  <cp:lastPrinted>2013-06-13T21:21:11Z</cp:lastPrinted>
  <dcterms:created xsi:type="dcterms:W3CDTF">2013-05-31T16:19:05Z</dcterms:created>
  <dcterms:modified xsi:type="dcterms:W3CDTF">2023-02-24T16:51:57Z</dcterms:modified>
</cp:coreProperties>
</file>