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30" yWindow="255" windowWidth="12015" windowHeight="7395" tabRatio="887" firstSheet="12" activeTab="16"/>
  </bookViews>
  <sheets>
    <sheet name="YTD report" sheetId="13505" r:id="rId1"/>
    <sheet name="Total Chart" sheetId="13512" r:id="rId2"/>
    <sheet name="Danny" sheetId="13514" r:id="rId3"/>
    <sheet name="Charlene" sheetId="13515" r:id="rId4"/>
    <sheet name="John" sheetId="13516" r:id="rId5"/>
    <sheet name="Betty" sheetId="13517" r:id="rId6"/>
    <sheet name="Sarah" sheetId="13518" r:id="rId7"/>
    <sheet name="Victoria" sheetId="13519" r:id="rId8"/>
    <sheet name="Jim" sheetId="13494" state="hidden" r:id="rId9"/>
    <sheet name="Tony" sheetId="13520" r:id="rId10"/>
    <sheet name="Lula" sheetId="13521" r:id="rId11"/>
    <sheet name="Eddie" sheetId="13522" r:id="rId12"/>
    <sheet name="Dale" sheetId="13524" r:id="rId13"/>
    <sheet name="QA and PA" sheetId="13508" r:id="rId14"/>
    <sheet name="VA Compliance" sheetId="108" r:id="rId15"/>
    <sheet name="VA Prog &amp; Appr Activity" sheetId="101" r:id="rId16"/>
    <sheet name="New Programs Registered" sheetId="84" r:id="rId17"/>
    <sheet name="Registration and Servicing" sheetId="13513" r:id="rId18"/>
    <sheet name="Completions &amp; Cancelations" sheetId="283" r:id="rId19"/>
    <sheet name="Inmate" sheetId="114" r:id="rId20"/>
    <sheet name="Past due" sheetId="29" r:id="rId21"/>
    <sheet name="for charts" sheetId="13480" r:id="rId22"/>
  </sheets>
  <definedNames>
    <definedName name="_xlnm.Print_Area" localSheetId="3">Charlene!$A$1:$L$42</definedName>
    <definedName name="_xlnm.Print_Area" localSheetId="18">'Completions &amp; Cancelations'!$A$1:$O$30</definedName>
    <definedName name="_xlnm.Print_Area" localSheetId="19">Inmate!$A$1:$G$19</definedName>
    <definedName name="_xlnm.Print_Area" localSheetId="16">'New Programs Registered'!$A$1:$M$38</definedName>
    <definedName name="_xlnm.Print_Area" localSheetId="20">'Past due'!$A$1:$N$34</definedName>
    <definedName name="_xlnm.Print_Area" localSheetId="13">'QA and PA'!$B$2:$M$82</definedName>
    <definedName name="_xlnm.Print_Area" localSheetId="15">'VA Prog &amp; Appr Activity'!$A$1:$O$63</definedName>
  </definedNames>
  <calcPr calcId="145621"/>
</workbook>
</file>

<file path=xl/calcChain.xml><?xml version="1.0" encoding="utf-8"?>
<calcChain xmlns="http://schemas.openxmlformats.org/spreadsheetml/2006/main">
  <c r="I22" i="13519" l="1"/>
  <c r="M2" i="84" l="1"/>
  <c r="I4" i="13508"/>
  <c r="C7" i="13508"/>
  <c r="C4" i="13508"/>
  <c r="D4" i="13508"/>
  <c r="D6" i="13508"/>
  <c r="G5" i="13505" l="1"/>
  <c r="G7" i="13505"/>
  <c r="G12" i="13505"/>
  <c r="G13" i="13505"/>
  <c r="G15" i="13505"/>
  <c r="G16" i="13505"/>
  <c r="G17" i="13505"/>
  <c r="G6" i="13505"/>
  <c r="D14" i="13505"/>
  <c r="C14" i="13505"/>
  <c r="C11" i="13505"/>
  <c r="I3" i="13508"/>
  <c r="A22" i="13519" l="1"/>
  <c r="D8" i="13505" l="1"/>
  <c r="S14" i="13513" l="1"/>
  <c r="S11" i="13513"/>
  <c r="S10" i="13513"/>
  <c r="S8" i="13513"/>
  <c r="S7" i="13513"/>
  <c r="S6" i="13513"/>
  <c r="S5" i="13513"/>
  <c r="S4" i="13513"/>
  <c r="S3" i="13513"/>
  <c r="R14" i="13513"/>
  <c r="R11" i="13513"/>
  <c r="R10" i="13513"/>
  <c r="R8" i="13513"/>
  <c r="C5" i="13508" s="1"/>
  <c r="R7" i="13513"/>
  <c r="C6" i="13508" s="1"/>
  <c r="R5" i="13513"/>
  <c r="R6" i="13513"/>
  <c r="R4" i="13513"/>
  <c r="R3" i="13513"/>
  <c r="C8" i="13508" l="1"/>
  <c r="A22" i="13514"/>
  <c r="N152" i="13480" l="1"/>
  <c r="L152" i="13480"/>
  <c r="T13" i="13513"/>
  <c r="T14" i="13513"/>
  <c r="T3" i="13513"/>
  <c r="T4" i="13513"/>
  <c r="T5" i="13513"/>
  <c r="T6" i="13513"/>
  <c r="T7" i="13513"/>
  <c r="T8" i="13513"/>
  <c r="T9" i="13513"/>
  <c r="T10" i="13513"/>
  <c r="T11" i="13513"/>
  <c r="T12" i="13513"/>
  <c r="M152" i="13480" l="1"/>
  <c r="D5" i="13508"/>
  <c r="D7" i="13508"/>
  <c r="E6" i="13508"/>
  <c r="E4" i="13508"/>
  <c r="I22" i="13524" l="1"/>
  <c r="A22" i="13524"/>
  <c r="I22" i="13522"/>
  <c r="A22" i="13522"/>
  <c r="I22" i="13521"/>
  <c r="A22" i="13521"/>
  <c r="I22" i="13520"/>
  <c r="A22" i="13520"/>
  <c r="I22" i="13518"/>
  <c r="A22" i="13518"/>
  <c r="I22" i="13517"/>
  <c r="A22" i="13517"/>
  <c r="I22" i="13516"/>
  <c r="A22" i="13516"/>
  <c r="I22" i="13515"/>
  <c r="A22" i="13515"/>
  <c r="I22" i="13514"/>
  <c r="D11" i="13505"/>
  <c r="E11" i="13505" s="1"/>
  <c r="J19" i="283" l="1"/>
  <c r="J5" i="283" s="1"/>
  <c r="K19" i="283"/>
  <c r="K5" i="283" s="1"/>
  <c r="L19" i="283"/>
  <c r="L5" i="283" s="1"/>
  <c r="M19" i="283"/>
  <c r="M5" i="283" s="1"/>
  <c r="N19" i="283"/>
  <c r="N5" i="283" s="1"/>
  <c r="O19" i="283"/>
  <c r="O5" i="283" s="1"/>
  <c r="J29" i="283"/>
  <c r="J6" i="283" s="1"/>
  <c r="K29" i="283"/>
  <c r="K6" i="283" s="1"/>
  <c r="L29" i="283"/>
  <c r="L6" i="283" s="1"/>
  <c r="M29" i="283"/>
  <c r="M6" i="283" s="1"/>
  <c r="N29" i="283"/>
  <c r="N6" i="283" s="1"/>
  <c r="O29" i="283"/>
  <c r="O6" i="283" s="1"/>
  <c r="B48" i="101"/>
  <c r="C48" i="101"/>
  <c r="D48" i="101"/>
  <c r="E48" i="101"/>
  <c r="F48" i="101"/>
  <c r="G48" i="101"/>
  <c r="I48" i="101"/>
  <c r="J48" i="101"/>
  <c r="K48" i="101"/>
  <c r="L48" i="101"/>
  <c r="M48" i="101"/>
  <c r="N48" i="101"/>
  <c r="B58" i="101"/>
  <c r="C58" i="101"/>
  <c r="D58" i="101"/>
  <c r="E58" i="101"/>
  <c r="F58" i="101"/>
  <c r="G58" i="101"/>
  <c r="I58" i="101"/>
  <c r="J58" i="101"/>
  <c r="K58" i="101"/>
  <c r="L58" i="101"/>
  <c r="M58" i="101"/>
  <c r="N58" i="101"/>
  <c r="B63" i="101"/>
  <c r="C63" i="101"/>
  <c r="D63" i="101"/>
  <c r="E63" i="101"/>
  <c r="F63" i="101"/>
  <c r="G63" i="101"/>
  <c r="I63" i="101"/>
  <c r="J63" i="101"/>
  <c r="K63" i="101"/>
  <c r="L63" i="101"/>
  <c r="M63" i="101"/>
  <c r="N63" i="101"/>
  <c r="B35" i="101"/>
  <c r="C35" i="101"/>
  <c r="D35" i="101"/>
  <c r="E35" i="101"/>
  <c r="F35" i="101"/>
  <c r="G35" i="101"/>
  <c r="I35" i="101"/>
  <c r="J35" i="101"/>
  <c r="K35" i="101"/>
  <c r="L35" i="101"/>
  <c r="M35" i="101"/>
  <c r="N35" i="101"/>
  <c r="B36" i="101"/>
  <c r="C36" i="101"/>
  <c r="D36" i="101"/>
  <c r="E36" i="101"/>
  <c r="F36" i="101"/>
  <c r="G36" i="101"/>
  <c r="I36" i="101"/>
  <c r="J36" i="101"/>
  <c r="K36" i="101"/>
  <c r="L36" i="101"/>
  <c r="M36" i="101"/>
  <c r="N36" i="101"/>
  <c r="B37" i="101"/>
  <c r="C37" i="101"/>
  <c r="D37" i="101"/>
  <c r="E37" i="101"/>
  <c r="F37" i="101"/>
  <c r="G37" i="101"/>
  <c r="I37" i="101"/>
  <c r="J37" i="101"/>
  <c r="K37" i="101"/>
  <c r="L37" i="101"/>
  <c r="M37" i="101"/>
  <c r="N37" i="101"/>
  <c r="B38" i="101"/>
  <c r="C38" i="101"/>
  <c r="D38" i="101"/>
  <c r="E38" i="101"/>
  <c r="F38" i="101"/>
  <c r="G38" i="101"/>
  <c r="I38" i="101"/>
  <c r="J38" i="101"/>
  <c r="K38" i="101"/>
  <c r="L38" i="101"/>
  <c r="M38" i="101"/>
  <c r="N38" i="101"/>
  <c r="J16" i="101"/>
  <c r="J4" i="101" s="1"/>
  <c r="K16" i="101"/>
  <c r="K4" i="101" s="1"/>
  <c r="L16" i="101"/>
  <c r="L4" i="101" s="1"/>
  <c r="M16" i="101"/>
  <c r="M4" i="101" s="1"/>
  <c r="N16" i="101"/>
  <c r="N4" i="101" s="1"/>
  <c r="O16" i="101"/>
  <c r="O4" i="101" s="1"/>
  <c r="J25" i="101"/>
  <c r="J5" i="101" s="1"/>
  <c r="K25" i="101"/>
  <c r="K5" i="101" s="1"/>
  <c r="L25" i="101"/>
  <c r="L5" i="101" s="1"/>
  <c r="M25" i="101"/>
  <c r="M5" i="101" s="1"/>
  <c r="N25" i="101"/>
  <c r="N5" i="101" s="1"/>
  <c r="O25" i="101"/>
  <c r="O5" i="101" s="1"/>
  <c r="J6" i="101"/>
  <c r="K6" i="101"/>
  <c r="L6" i="101"/>
  <c r="M6" i="101"/>
  <c r="N6" i="101"/>
  <c r="U49" i="13513"/>
  <c r="U29" i="13513" s="1"/>
  <c r="T49" i="13513"/>
  <c r="T29" i="13513" s="1"/>
  <c r="S49" i="13513"/>
  <c r="S29" i="13513" s="1"/>
  <c r="R49" i="13513"/>
  <c r="R29" i="13513" s="1"/>
  <c r="U40" i="13513"/>
  <c r="U28" i="13513" s="1"/>
  <c r="U31" i="13513" s="1"/>
  <c r="T40" i="13513"/>
  <c r="T28" i="13513" s="1"/>
  <c r="T31" i="13513" s="1"/>
  <c r="S40" i="13513"/>
  <c r="S28" i="13513" s="1"/>
  <c r="S31" i="13513" s="1"/>
  <c r="R40" i="13513"/>
  <c r="R28" i="13513" s="1"/>
  <c r="R31" i="13513" s="1"/>
  <c r="S15" i="13513"/>
  <c r="R15" i="13513"/>
  <c r="Q16" i="13513"/>
  <c r="O9" i="283" l="1"/>
  <c r="J9" i="283"/>
  <c r="L9" i="283"/>
  <c r="N9" i="283"/>
  <c r="M9" i="283"/>
  <c r="K9" i="283"/>
  <c r="N7" i="101"/>
  <c r="M7" i="101"/>
  <c r="L7" i="101"/>
  <c r="K7" i="101"/>
  <c r="J7" i="101"/>
  <c r="V40" i="13513"/>
  <c r="V28" i="13513" s="1"/>
  <c r="V49" i="13513"/>
  <c r="V29" i="13513" s="1"/>
  <c r="V31" i="13513" l="1"/>
  <c r="E14" i="13505" l="1"/>
  <c r="G6" i="101" l="1"/>
  <c r="F6" i="101"/>
  <c r="E6" i="101"/>
  <c r="D6" i="101"/>
  <c r="C6" i="101"/>
  <c r="B6" i="101"/>
  <c r="N32" i="29"/>
  <c r="G33" i="29" s="1"/>
  <c r="M32" i="29"/>
  <c r="F33" i="29" s="1"/>
  <c r="L32" i="29"/>
  <c r="E33" i="29" s="1"/>
  <c r="K32" i="29"/>
  <c r="D33" i="29" s="1"/>
  <c r="J32" i="29"/>
  <c r="C33" i="29" s="1"/>
  <c r="I32" i="29"/>
  <c r="B33" i="29" s="1"/>
  <c r="K29" i="29"/>
  <c r="D32" i="29" s="1"/>
  <c r="D29" i="29"/>
  <c r="D31" i="29" s="1"/>
  <c r="F158" i="13480"/>
  <c r="N131" i="13480" s="1"/>
  <c r="B33" i="84"/>
  <c r="B6" i="84" s="1"/>
  <c r="G26" i="84"/>
  <c r="G22" i="84"/>
  <c r="G15" i="84"/>
  <c r="D8" i="13508"/>
  <c r="D10" i="13505" s="1"/>
  <c r="E10" i="13505" s="1"/>
  <c r="I10" i="13505" s="1"/>
  <c r="G10" i="13505" s="1"/>
  <c r="E7" i="13508"/>
  <c r="I17" i="13505"/>
  <c r="I16" i="13505"/>
  <c r="I7" i="13505"/>
  <c r="E17" i="13505"/>
  <c r="E16" i="13505"/>
  <c r="I15" i="13505"/>
  <c r="I14" i="13505"/>
  <c r="G14" i="13505" s="1"/>
  <c r="I13" i="13505"/>
  <c r="E12" i="13505"/>
  <c r="I12" i="13505" s="1"/>
  <c r="I11" i="13505"/>
  <c r="G11" i="13505" s="1"/>
  <c r="E9" i="13505"/>
  <c r="I9" i="13505" s="1"/>
  <c r="G9" i="13505" s="1"/>
  <c r="E8" i="13505"/>
  <c r="I8" i="13505" s="1"/>
  <c r="G8" i="13505" s="1"/>
  <c r="E7" i="13505"/>
  <c r="E6" i="13505"/>
  <c r="I6" i="13505" s="1"/>
  <c r="E5" i="13505"/>
  <c r="I5" i="13505" s="1"/>
  <c r="E8" i="13508" l="1"/>
  <c r="D34" i="29"/>
  <c r="E5" i="13508"/>
  <c r="C50" i="13480"/>
  <c r="K126" i="13480" s="1"/>
  <c r="G50" i="13480"/>
  <c r="O126" i="13480" s="1"/>
  <c r="E101" i="13480"/>
  <c r="B139" i="13480"/>
  <c r="K130" i="13480" s="1"/>
  <c r="F139" i="13480"/>
  <c r="O130" i="13480" s="1"/>
  <c r="B19" i="283"/>
  <c r="B5" i="283" s="1"/>
  <c r="F19" i="283"/>
  <c r="F5" i="283" s="1"/>
  <c r="B29" i="283"/>
  <c r="B6" i="283" s="1"/>
  <c r="F29" i="283"/>
  <c r="F6" i="283" s="1"/>
  <c r="B16" i="101"/>
  <c r="B4" i="101" s="1"/>
  <c r="F16" i="101"/>
  <c r="F4" i="101" s="1"/>
  <c r="B25" i="101"/>
  <c r="B5" i="101" s="1"/>
  <c r="F25" i="101"/>
  <c r="F5" i="101" s="1"/>
  <c r="B16" i="13480"/>
  <c r="K127" i="13480" s="1"/>
  <c r="D33" i="13480"/>
  <c r="M125" i="13480" s="1"/>
  <c r="C84" i="13480"/>
  <c r="L132" i="13480" s="1"/>
  <c r="F120" i="13480"/>
  <c r="O129" i="13480" s="1"/>
  <c r="C139" i="13480"/>
  <c r="L130" i="13480" s="1"/>
  <c r="G139" i="13480"/>
  <c r="P130" i="13480" s="1"/>
  <c r="D158" i="13480"/>
  <c r="L131" i="13480" s="1"/>
  <c r="H158" i="13480"/>
  <c r="P131" i="13480" s="1"/>
  <c r="B29" i="29"/>
  <c r="B31" i="29" s="1"/>
  <c r="F29" i="29"/>
  <c r="F31" i="29" s="1"/>
  <c r="I29" i="29"/>
  <c r="B32" i="29" s="1"/>
  <c r="M29" i="29"/>
  <c r="F32" i="29" s="1"/>
  <c r="D19" i="283"/>
  <c r="D5" i="283" s="1"/>
  <c r="D29" i="283"/>
  <c r="D6" i="283" s="1"/>
  <c r="B18" i="84"/>
  <c r="B4" i="84" s="1"/>
  <c r="F33" i="84"/>
  <c r="F6" i="84" s="1"/>
  <c r="F16" i="13480"/>
  <c r="O127" i="13480" s="1"/>
  <c r="G84" i="13480"/>
  <c r="P132" i="13480" s="1"/>
  <c r="B120" i="13480"/>
  <c r="K129" i="13480" s="1"/>
  <c r="D16" i="13480"/>
  <c r="M127" i="13480" s="1"/>
  <c r="D120" i="13480"/>
  <c r="M129" i="13480" s="1"/>
  <c r="E158" i="13480"/>
  <c r="M131" i="13480" s="1"/>
  <c r="P128" i="13480"/>
  <c r="C29" i="29"/>
  <c r="C31" i="29" s="1"/>
  <c r="G29" i="29"/>
  <c r="G31" i="29" s="1"/>
  <c r="J29" i="29"/>
  <c r="C32" i="29" s="1"/>
  <c r="N29" i="29"/>
  <c r="G32" i="29" s="1"/>
  <c r="E19" i="283"/>
  <c r="E5" i="283" s="1"/>
  <c r="E29" i="283"/>
  <c r="E6" i="283" s="1"/>
  <c r="E16" i="101"/>
  <c r="E4" i="101" s="1"/>
  <c r="E25" i="101"/>
  <c r="E5" i="101" s="1"/>
  <c r="D18" i="84"/>
  <c r="D4" i="84" s="1"/>
  <c r="G14" i="84"/>
  <c r="B28" i="84"/>
  <c r="B5" i="84" s="1"/>
  <c r="G25" i="84"/>
  <c r="G32" i="84"/>
  <c r="C16" i="13480"/>
  <c r="L127" i="13480" s="1"/>
  <c r="G16" i="13480"/>
  <c r="P127" i="13480" s="1"/>
  <c r="E33" i="13480"/>
  <c r="N125" i="13480" s="1"/>
  <c r="D50" i="13480"/>
  <c r="L126" i="13480" s="1"/>
  <c r="H50" i="13480"/>
  <c r="P126" i="13480" s="1"/>
  <c r="D84" i="13480"/>
  <c r="M132" i="13480" s="1"/>
  <c r="B101" i="13480"/>
  <c r="F101" i="13480"/>
  <c r="C120" i="13480"/>
  <c r="L129" i="13480" s="1"/>
  <c r="G120" i="13480"/>
  <c r="P129" i="13480" s="1"/>
  <c r="F18" i="84"/>
  <c r="F4" i="84" s="1"/>
  <c r="G13" i="84"/>
  <c r="G17" i="84"/>
  <c r="D28" i="84"/>
  <c r="D5" i="84" s="1"/>
  <c r="G24" i="84"/>
  <c r="B33" i="13480"/>
  <c r="K125" i="13480" s="1"/>
  <c r="F33" i="13480"/>
  <c r="O125" i="13480" s="1"/>
  <c r="E50" i="13480"/>
  <c r="M126" i="13480" s="1"/>
  <c r="E84" i="13480"/>
  <c r="N132" i="13480" s="1"/>
  <c r="C101" i="13480"/>
  <c r="G101" i="13480"/>
  <c r="D139" i="13480"/>
  <c r="M130" i="13480" s="1"/>
  <c r="C158" i="13480"/>
  <c r="K131" i="13480" s="1"/>
  <c r="G158" i="13480"/>
  <c r="O131" i="13480" s="1"/>
  <c r="N128" i="13480"/>
  <c r="E29" i="29"/>
  <c r="E31" i="29" s="1"/>
  <c r="L29" i="29"/>
  <c r="E32" i="29" s="1"/>
  <c r="C19" i="283"/>
  <c r="C5" i="283" s="1"/>
  <c r="G19" i="283"/>
  <c r="G5" i="283" s="1"/>
  <c r="C29" i="283"/>
  <c r="C6" i="283" s="1"/>
  <c r="G29" i="283"/>
  <c r="G6" i="283" s="1"/>
  <c r="C16" i="101"/>
  <c r="C4" i="101" s="1"/>
  <c r="G16" i="101"/>
  <c r="G4" i="101" s="1"/>
  <c r="C25" i="101"/>
  <c r="C5" i="101" s="1"/>
  <c r="G25" i="101"/>
  <c r="G5" i="101" s="1"/>
  <c r="G12" i="84"/>
  <c r="G16" i="84"/>
  <c r="F28" i="84"/>
  <c r="F5" i="84" s="1"/>
  <c r="G23" i="84"/>
  <c r="G27" i="84"/>
  <c r="D33" i="84"/>
  <c r="D6" i="84" s="1"/>
  <c r="E16" i="13480"/>
  <c r="N127" i="13480" s="1"/>
  <c r="C33" i="13480"/>
  <c r="L125" i="13480" s="1"/>
  <c r="F50" i="13480"/>
  <c r="N126" i="13480" s="1"/>
  <c r="B84" i="13480"/>
  <c r="K132" i="13480" s="1"/>
  <c r="F84" i="13480"/>
  <c r="O132" i="13480" s="1"/>
  <c r="D101" i="13480"/>
  <c r="E120" i="13480"/>
  <c r="N129" i="13480" s="1"/>
  <c r="E139" i="13480"/>
  <c r="N130" i="13480" s="1"/>
  <c r="O128" i="13480"/>
  <c r="D16" i="101"/>
  <c r="D4" i="101" s="1"/>
  <c r="D25" i="101"/>
  <c r="D5" i="101" s="1"/>
  <c r="G11" i="84"/>
  <c r="G21" i="84"/>
  <c r="G31" i="84"/>
  <c r="B7" i="84" l="1"/>
  <c r="R22" i="13513"/>
  <c r="R23" i="13513"/>
  <c r="R20" i="13513"/>
  <c r="R21" i="13513"/>
  <c r="D9" i="283"/>
  <c r="B34" i="29"/>
  <c r="G7" i="101"/>
  <c r="B7" i="101"/>
  <c r="B9" i="283"/>
  <c r="G34" i="29"/>
  <c r="F7" i="101"/>
  <c r="F9" i="283"/>
  <c r="G33" i="84"/>
  <c r="G6" i="84" s="1"/>
  <c r="E7" i="101"/>
  <c r="C9" i="283"/>
  <c r="E9" i="283"/>
  <c r="F34" i="29"/>
  <c r="C34" i="29"/>
  <c r="G28" i="84"/>
  <c r="G5" i="84" s="1"/>
  <c r="C7" i="101"/>
  <c r="E34" i="29"/>
  <c r="D7" i="101"/>
  <c r="G18" i="84"/>
  <c r="G4" i="84" s="1"/>
  <c r="G9" i="283"/>
  <c r="F7" i="84"/>
  <c r="D7" i="84"/>
  <c r="G7" i="84" l="1"/>
  <c r="O6" i="101"/>
  <c r="O7" i="101" s="1"/>
  <c r="G33" i="13480" l="1"/>
  <c r="P125" i="13480" s="1"/>
  <c r="R19" i="13513" l="1"/>
</calcChain>
</file>

<file path=xl/sharedStrings.xml><?xml version="1.0" encoding="utf-8"?>
<sst xmlns="http://schemas.openxmlformats.org/spreadsheetml/2006/main" count="3283" uniqueCount="1180">
  <si>
    <t>Provide all employees an opportunity to receive certification or re-certification annually in CPR training.</t>
  </si>
  <si>
    <t>Goal 2 Obj. 5</t>
  </si>
  <si>
    <t>Goal 3 Obj. 3</t>
  </si>
  <si>
    <t>FY 07 - 08</t>
  </si>
  <si>
    <t>Program Caseload</t>
  </si>
  <si>
    <t>John Downing</t>
  </si>
  <si>
    <t>Apprentice/Trainee Caseload</t>
  </si>
  <si>
    <t xml:space="preserve"> From the Database</t>
  </si>
  <si>
    <t>New Programs Sent to VA for Approval</t>
  </si>
  <si>
    <t>FY 2007-2008</t>
  </si>
  <si>
    <t>FY 2008-2009</t>
  </si>
  <si>
    <t>FY 2009-2010</t>
  </si>
  <si>
    <t>FY 2010-2011</t>
  </si>
  <si>
    <t xml:space="preserve"> Past Due Report without counting Dept of Army</t>
  </si>
  <si>
    <t>Total Registrations</t>
  </si>
  <si>
    <t>Appr Caseload</t>
  </si>
  <si>
    <t>Prog Caseload</t>
  </si>
  <si>
    <t>Completions</t>
  </si>
  <si>
    <t>Cancellations</t>
  </si>
  <si>
    <t>Active VA Programs</t>
  </si>
  <si>
    <t>Betty Herbster</t>
  </si>
  <si>
    <t>Victoria Knott</t>
  </si>
  <si>
    <t>Lula Powell</t>
  </si>
  <si>
    <t>Eddie Reeves</t>
  </si>
  <si>
    <t>Barney Stegall</t>
  </si>
  <si>
    <t>TOTALS</t>
  </si>
  <si>
    <t xml:space="preserve">New Appr Registrations </t>
  </si>
  <si>
    <t>VERY GOOD</t>
  </si>
  <si>
    <t>Bureau:</t>
  </si>
  <si>
    <t>Date:</t>
  </si>
  <si>
    <t>Goal/Obj #</t>
  </si>
  <si>
    <t>Objective</t>
  </si>
  <si>
    <t>Standard</t>
  </si>
  <si>
    <t>YTD Actual</t>
  </si>
  <si>
    <t>YTD Status</t>
  </si>
  <si>
    <t>Meeting or exceeding standard</t>
  </si>
  <si>
    <t>Not meeting standard</t>
  </si>
  <si>
    <t>Objective on hold or no longer viable</t>
  </si>
  <si>
    <t>Past Due (Prev. yrs 181+, starting July 2010: 0 days)</t>
  </si>
  <si>
    <t>May New Prog</t>
  </si>
  <si>
    <t>Dale</t>
  </si>
  <si>
    <t>Barney</t>
  </si>
  <si>
    <t xml:space="preserve">The Apprenticeship and Training Bureau will participate annually on the Apprenticeship, Wage and Hour and Employee Discrimination Employee Safety and Health Committee and perform the duties required under Policy 2 for safety and health committees. </t>
  </si>
  <si>
    <t>All injuries, occupational illnesses, and violence or criminal activity events will be investigated and reported within the guidelines and time frames of the Employee Safety and Health Program, Policy 9.</t>
  </si>
  <si>
    <t>Goal 1 Obj. 2</t>
  </si>
  <si>
    <t>Goal 2 Obj. 1</t>
  </si>
  <si>
    <t>Goal 2 Obj. 2</t>
  </si>
  <si>
    <t>Goal 3 Obj. 1</t>
  </si>
  <si>
    <t>Goal 3 Obj. 2</t>
  </si>
  <si>
    <t>Goal 2 Obj. 4</t>
  </si>
  <si>
    <t>Danny Boykin</t>
  </si>
  <si>
    <t>Sarah Jones</t>
  </si>
  <si>
    <t xml:space="preserve">Goal 2 Obj. 3 </t>
  </si>
  <si>
    <t>Tony McKnight</t>
  </si>
  <si>
    <t>FY 10 - 11</t>
  </si>
  <si>
    <t>Active Inmate Apprentice Report</t>
  </si>
  <si>
    <t>Active Programs that are VA Approved</t>
  </si>
  <si>
    <t>Active Apprentices who are Planning to Apply for VA benefits</t>
  </si>
  <si>
    <t>FY 08 - 09</t>
  </si>
  <si>
    <t>West</t>
  </si>
  <si>
    <t>East</t>
  </si>
  <si>
    <t>Other</t>
  </si>
  <si>
    <t>COMBINED TOTAL</t>
  </si>
  <si>
    <t>Eastern Totals</t>
  </si>
  <si>
    <t>Western Totals</t>
  </si>
  <si>
    <t>Other Totals</t>
  </si>
  <si>
    <t>Eastern Total</t>
  </si>
  <si>
    <t>Western Total</t>
  </si>
  <si>
    <t>Other Total</t>
  </si>
  <si>
    <t>Knott, Victoria</t>
  </si>
  <si>
    <t xml:space="preserve"> Past Due Report</t>
  </si>
  <si>
    <t>Total Cancellations (cumulative YR -to-Date)</t>
  </si>
  <si>
    <t>Total Completions (cumulative YR -to-Date)</t>
  </si>
  <si>
    <t>FY 09 - 10</t>
  </si>
  <si>
    <t>From the Data Entry Logs</t>
  </si>
  <si>
    <t>Charlene Cross</t>
  </si>
  <si>
    <t>Dale Yarborough</t>
  </si>
  <si>
    <t>Appr</t>
  </si>
  <si>
    <t>OJT</t>
  </si>
  <si>
    <t>McKnight, Tony</t>
  </si>
  <si>
    <t xml:space="preserve"> New Programs Registered</t>
  </si>
  <si>
    <t>Total Registrations (cumulative YR -to-Date)</t>
  </si>
  <si>
    <t>June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</si>
  <si>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</si>
  <si>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</si>
  <si>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</si>
  <si>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</si>
  <si>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</si>
  <si>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</si>
  <si>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</si>
  <si>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</si>
  <si>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</si>
  <si>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</si>
  <si>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Powell, Lula</t>
  </si>
  <si>
    <t>Reeves, Eddie</t>
  </si>
  <si>
    <t>Consultants</t>
  </si>
  <si>
    <t>%  Apprentice</t>
  </si>
  <si>
    <t>Downing, John</t>
  </si>
  <si>
    <t>Jones, Sarah</t>
  </si>
  <si>
    <t>Boykin, Danny</t>
  </si>
  <si>
    <t>USMAPS</t>
  </si>
  <si>
    <t>Consultant</t>
  </si>
  <si>
    <t>25+</t>
  </si>
  <si>
    <t>Total</t>
  </si>
  <si>
    <t>August</t>
  </si>
  <si>
    <t>Prior Consultants</t>
  </si>
  <si>
    <t>1-9</t>
  </si>
  <si>
    <t>10 - 24</t>
  </si>
  <si>
    <t>TOTAL</t>
  </si>
  <si>
    <t>Raleigh Office</t>
  </si>
  <si>
    <t>Stegall, Barney</t>
  </si>
  <si>
    <t>Cross, Charlene</t>
  </si>
  <si>
    <t>Herbster, Betty</t>
  </si>
  <si>
    <t>Kornegay, Jim</t>
  </si>
  <si>
    <t>Yarborough, Dale</t>
  </si>
  <si>
    <t>FNAME</t>
  </si>
  <si>
    <t>LNAME</t>
  </si>
  <si>
    <t>ID</t>
  </si>
  <si>
    <t>NAME</t>
  </si>
  <si>
    <t>FY 11 - 12</t>
  </si>
  <si>
    <t>Apprentice Registrations</t>
  </si>
  <si>
    <t>FY 2011-2012</t>
  </si>
  <si>
    <t>Prog ID</t>
  </si>
  <si>
    <t>Prog Name</t>
  </si>
  <si>
    <t>Prog Type</t>
  </si>
  <si>
    <t>Cherry Point Police Department</t>
  </si>
  <si>
    <t>Danny</t>
  </si>
  <si>
    <t>Date of Review</t>
  </si>
  <si>
    <t>Recommendation</t>
  </si>
  <si>
    <t>Effective Date of Conversion</t>
  </si>
  <si>
    <t>Team</t>
  </si>
  <si>
    <t># of QA reports complete</t>
  </si>
  <si>
    <t>% of reports complete</t>
  </si>
  <si>
    <t>West (Eddie, John, Tony)</t>
  </si>
  <si>
    <t>Provisional Assessments Conducted and Submitted to Surveymonkey</t>
  </si>
  <si>
    <t>QA Visits Conducted and Submitted to Surveymonkey</t>
  </si>
  <si>
    <t>Northampton County Code Enforcement</t>
  </si>
  <si>
    <t>FY 12 - 13</t>
  </si>
  <si>
    <t>FY 12-13</t>
  </si>
  <si>
    <t>FY 2012-2013</t>
  </si>
  <si>
    <t>June New Prog</t>
  </si>
  <si>
    <t>Siemens Energy, Inc.</t>
  </si>
  <si>
    <t>Apprenticeship</t>
  </si>
  <si>
    <t>CrossRoads Ford</t>
  </si>
  <si>
    <t>July New Prog.</t>
  </si>
  <si>
    <t>August New Prog.</t>
  </si>
  <si>
    <t>Skan Electric, LLC</t>
  </si>
  <si>
    <t>September New Prog.</t>
  </si>
  <si>
    <t>October New Prog.</t>
  </si>
  <si>
    <t>November New Prog.</t>
  </si>
  <si>
    <t>December New Prog.</t>
  </si>
  <si>
    <t>January New Prog.</t>
  </si>
  <si>
    <t>February New Prog.</t>
  </si>
  <si>
    <t>March New Prog.</t>
  </si>
  <si>
    <t>April New Prog.</t>
  </si>
  <si>
    <t>Intram Company</t>
  </si>
  <si>
    <t>City of Concord Electric Systems (EC)</t>
  </si>
  <si>
    <t>Convert to Permanent Registration</t>
  </si>
  <si>
    <t xml:space="preserve">Register at least one new program in healthcare, energy or another high growth area which can be expanded or marketed statewide by May 1, 2013. </t>
  </si>
  <si>
    <t>Service 90% of all active agreements by the expected completion date.</t>
  </si>
  <si>
    <t>Annually complete 20% of all EEO compliance reviews for active sponsors with five or more apprentices.</t>
  </si>
  <si>
    <t>Complete 100% of required provisionally registered program reviews within one year of program provisional approval date.</t>
  </si>
  <si>
    <t>Conduct 20% of Quality Assurance program reviews by May 1, 2013.</t>
  </si>
  <si>
    <t>Annually process program related functions; agreements and action requests; and administrative functions.</t>
  </si>
  <si>
    <t>Conduct all required VA Compliance reviews by September 30, 2012 for fiscal year 2011-2012 and conduct all required VA Compliance reviews by September 30, 2013 for fiscal year 2012-2013.</t>
  </si>
  <si>
    <t>active</t>
  </si>
  <si>
    <t>total</t>
  </si>
  <si>
    <t>% active</t>
  </si>
  <si>
    <t>Vacant</t>
  </si>
  <si>
    <t>20% Prog Caseload</t>
  </si>
  <si>
    <t>Latham Electrical Company</t>
  </si>
  <si>
    <t>Skilled Trades Apprenticeship &amp; Training Committee</t>
  </si>
  <si>
    <t>Keihin Carolina System Technology, LLC</t>
  </si>
  <si>
    <t>City of Kings Mountain Energy Dept. (EC)</t>
  </si>
  <si>
    <t>Chiron America, Inc.</t>
  </si>
  <si>
    <t>END_DATE</t>
  </si>
  <si>
    <t>Goal 1 Obj. 3</t>
  </si>
  <si>
    <t>Goal 2 Obj. 6</t>
  </si>
  <si>
    <t>2012-2013</t>
  </si>
  <si>
    <t>2011-2012</t>
  </si>
  <si>
    <t>2010-2011</t>
  </si>
  <si>
    <t>2009-2010</t>
  </si>
  <si>
    <t>2008-2009</t>
  </si>
  <si>
    <t>Goal 1 Obj. 1</t>
  </si>
  <si>
    <t>Raleigh</t>
  </si>
  <si>
    <t>July New Prog</t>
  </si>
  <si>
    <t>Servicing within 30 days</t>
  </si>
  <si>
    <t>Raleigh and Prior Consultants</t>
  </si>
  <si>
    <t>Continue as Provisional Registration</t>
  </si>
  <si>
    <t>100% expected</t>
  </si>
  <si>
    <t>% Deficient</t>
  </si>
  <si>
    <t>HENDERSON</t>
  </si>
  <si>
    <t>MECKLENBURG</t>
  </si>
  <si>
    <t>M. B. HAYNES CORPORATION</t>
  </si>
  <si>
    <t>BUNCOMBE</t>
  </si>
  <si>
    <t>SUNBELT SPRING &amp; STAMPING CORP.</t>
  </si>
  <si>
    <t>TRANSYLVANIA</t>
  </si>
  <si>
    <t>LEVITON MANUFACTURING CO., INC./SOUTHERN</t>
  </si>
  <si>
    <t>BURKE</t>
  </si>
  <si>
    <t>BAXTER HEALTHCARE CORPORATION</t>
  </si>
  <si>
    <t>MCDOWELL</t>
  </si>
  <si>
    <t>ASHEVILLE FIRE DEPT., JATC</t>
  </si>
  <si>
    <t>RUTHERFORD</t>
  </si>
  <si>
    <t>IREDELL</t>
  </si>
  <si>
    <t>NYPRO ASHEVILLE</t>
  </si>
  <si>
    <t>CITY OF SHELBY-UTILITY DEPT/ELECTRIC</t>
  </si>
  <si>
    <t>CLEVELAND</t>
  </si>
  <si>
    <t>UNION</t>
  </si>
  <si>
    <t>CATAWBA</t>
  </si>
  <si>
    <t>RUTHERFORD ELECTRIC MEMBERSHIP CORPORATION</t>
  </si>
  <si>
    <t>HAYWOOD ELECTRIC MEMBERSHIP CORPORATION</t>
  </si>
  <si>
    <t>HAYWOOD</t>
  </si>
  <si>
    <t>LINCOLN</t>
  </si>
  <si>
    <t>BALDOR</t>
  </si>
  <si>
    <t>BEAM CONSTRUCTION CO., INC.</t>
  </si>
  <si>
    <t>GASTON</t>
  </si>
  <si>
    <t>RLC ELECTRIC AND TECHNOLOGIES, INC.</t>
  </si>
  <si>
    <t>LAKE ELECTRIC COMPANY, INC.</t>
  </si>
  <si>
    <t>EMORY ELECTRIC, INC.(MEMBER OF CAROLINAS AGC)</t>
  </si>
  <si>
    <t>BLUE RIDGE ELECTRIC MEMBERSHIP CORPORATION</t>
  </si>
  <si>
    <t>CALDWELL</t>
  </si>
  <si>
    <t>BILTMORE ESTATE</t>
  </si>
  <si>
    <t>PINNIX GENERAL CONTRACTORS</t>
  </si>
  <si>
    <t>CITY OF ASHEVILLE PUBLIC WORKS, STREET DIV.</t>
  </si>
  <si>
    <t>SKYLAND FIRE DEPARTMENT</t>
  </si>
  <si>
    <t>TOWN OF WEAVERVILLE - FIRE DEPARTMENT</t>
  </si>
  <si>
    <t>CRAWFORD &amp; CRAWFORD COMPOSITES, INC.</t>
  </si>
  <si>
    <t>BorgWarner - Emissions/Thermal Systems</t>
  </si>
  <si>
    <t>WEST BUNCOMBE FIRE DEPARTMENT</t>
  </si>
  <si>
    <t>E.B. of Cherokee Indians Tribal Env. &amp; N.R.O.</t>
  </si>
  <si>
    <t>SWAIN</t>
  </si>
  <si>
    <t>Leviton Southern Devices Division</t>
  </si>
  <si>
    <t>North Carolina Department of Correction# 4870</t>
  </si>
  <si>
    <t>ALEXANDER</t>
  </si>
  <si>
    <t>North Carolina Department of Correction 3905</t>
  </si>
  <si>
    <t>North Carolina Department of Correction 4630</t>
  </si>
  <si>
    <t>North Carolina Department of Correction 4675</t>
  </si>
  <si>
    <t>North Carolina Department of Correction# 4625</t>
  </si>
  <si>
    <t>GE Aviation</t>
  </si>
  <si>
    <t>Sioux Tools, Inc.</t>
  </si>
  <si>
    <t>CHEROKEE</t>
  </si>
  <si>
    <t>SYPRIS TECHNOLOGIES, INC</t>
  </si>
  <si>
    <t>Canella Heating &amp; Air Conditioning, Inc.</t>
  </si>
  <si>
    <t>Southeastern Container, Inc.</t>
  </si>
  <si>
    <t>Robinson Veterinary Clinic</t>
  </si>
  <si>
    <t>Nypro Asheville</t>
  </si>
  <si>
    <t>French Broad Fire and Rescue</t>
  </si>
  <si>
    <t>Hank Goodman Stoneware LLC</t>
  </si>
  <si>
    <t>Banks Mechanical Heating and Cooling</t>
  </si>
  <si>
    <t>SALEM SENIOR HOUSING</t>
  </si>
  <si>
    <t>FORSYTH</t>
  </si>
  <si>
    <t>Social Security Administration - Hickory, NC</t>
  </si>
  <si>
    <t>Hickory Chair Company Plant #7 &amp; #20</t>
  </si>
  <si>
    <t>Green Opportunities</t>
  </si>
  <si>
    <t>Wholesale Glass &amp; Mirror, Inc.</t>
  </si>
  <si>
    <t>Asheville Police Department</t>
  </si>
  <si>
    <t>Town of Taylorsville</t>
  </si>
  <si>
    <t>Cargo Transporters, Inc.</t>
  </si>
  <si>
    <t>Collins Reinforcing Inc.</t>
  </si>
  <si>
    <t>Poppelmann</t>
  </si>
  <si>
    <t>Abernethy Laurels</t>
  </si>
  <si>
    <t>Conover Veterinary Hospital</t>
  </si>
  <si>
    <t>HEFNER'S NURSERY</t>
  </si>
  <si>
    <t>Custom Body Works</t>
  </si>
  <si>
    <t>LeGrande Learning Center</t>
  </si>
  <si>
    <t>Skilled Trades Apprenticeship &amp; Training Comm</t>
  </si>
  <si>
    <t>Conover Police Department</t>
  </si>
  <si>
    <t>Catawba Valley Living at Rock Barn</t>
  </si>
  <si>
    <t>Fountain Electric Services, LLC</t>
  </si>
  <si>
    <t>Daimler Truck North America LLC</t>
  </si>
  <si>
    <t>Hof Textiles, Inc.</t>
  </si>
  <si>
    <t>WAKE</t>
  </si>
  <si>
    <t>Ivey Mechanical Co.,  LLC</t>
  </si>
  <si>
    <t>CUMBERLAND</t>
  </si>
  <si>
    <t>Tarheel Tooling &amp; Precision Machining, Inc</t>
  </si>
  <si>
    <t>JOHNSTON</t>
  </si>
  <si>
    <t>CAMPBELL SOUP COMPANY</t>
  </si>
  <si>
    <t>ROBESON</t>
  </si>
  <si>
    <t>SOUTHEASTERN TOOL &amp; DIE</t>
  </si>
  <si>
    <t>MOORE</t>
  </si>
  <si>
    <t>BASS AIR CONDITIONING COMPANY, INC.</t>
  </si>
  <si>
    <t>UNITED TOOL &amp; STAMPING OF NORTH CAROLINA,INC.</t>
  </si>
  <si>
    <t>CUMBERLAND COUNTY SHERIFF'S OFFICE</t>
  </si>
  <si>
    <t>NORTH CAROLINA DEPARTMENT OF CORRECTION #4365</t>
  </si>
  <si>
    <t>North Carolina Department of Correction #4860</t>
  </si>
  <si>
    <t>SCOTLAND</t>
  </si>
  <si>
    <t>City of Fayetteville Police Department</t>
  </si>
  <si>
    <t>City of Fayetteville Fire Department</t>
  </si>
  <si>
    <t>Fayetteville State University Campus Police</t>
  </si>
  <si>
    <t>Haire Plumbing &amp; Mechanical Co., Inc.</t>
  </si>
  <si>
    <t>Time Warner Cable</t>
  </si>
  <si>
    <t>Crown Ford</t>
  </si>
  <si>
    <t>Caterpillar Inc.</t>
  </si>
  <si>
    <t>LEE</t>
  </si>
  <si>
    <t>NEWCOMB AND COMPANY</t>
  </si>
  <si>
    <t>TOWN OF APEX</t>
  </si>
  <si>
    <t>WAYNE J. GRIFFIN ELECTRIC, INC.</t>
  </si>
  <si>
    <t>BITTING ELECTRIC, INC.</t>
  </si>
  <si>
    <t>BUSY BEE PLUMBING REPAIR</t>
  </si>
  <si>
    <t>PROGRESS ENERGY</t>
  </si>
  <si>
    <t>City of Raleigh Fire Department</t>
  </si>
  <si>
    <t>Forbes Cabinets</t>
  </si>
  <si>
    <t>WAKE COUNTY SHERIFF'S OFFICE</t>
  </si>
  <si>
    <t>NC DOL Agricultural Safety &amp; Health Bureau</t>
  </si>
  <si>
    <t>North Carolina Department of Correction #3100</t>
  </si>
  <si>
    <t>North Carolina Department of Correction #4265</t>
  </si>
  <si>
    <t>NORTH CAROLINA DEPARTMENT OF CORRECTION #3030</t>
  </si>
  <si>
    <t>North Carolina Department of Correction #2071</t>
  </si>
  <si>
    <t>SimplexGrinnell</t>
  </si>
  <si>
    <t>Barnes Precision Machine, Inc.</t>
  </si>
  <si>
    <t>North Carolina State Highway Patrol</t>
  </si>
  <si>
    <t>NORTH CAROLINA STATE BUREAU OF INVESTIGATION</t>
  </si>
  <si>
    <t>Town of Apex Police Department</t>
  </si>
  <si>
    <t>BUTNER FEDERAL CORRECTIONAL COMPLEX</t>
  </si>
  <si>
    <t>GRANVILLE</t>
  </si>
  <si>
    <t>CT Transportation, LLc</t>
  </si>
  <si>
    <t>DAVIE</t>
  </si>
  <si>
    <t>SIEMENS MEDICAL SOLUTIONS USA, INC</t>
  </si>
  <si>
    <t>CITY OF RALEIGH/RALEIGH POLICE DEPARTMENT</t>
  </si>
  <si>
    <t>Precision Walls, Inc</t>
  </si>
  <si>
    <t>NC State University Campus Police</t>
  </si>
  <si>
    <t>Ram Airfreight</t>
  </si>
  <si>
    <t>Progress Energy</t>
  </si>
  <si>
    <t>North Carolina Division of Veterans Affairs</t>
  </si>
  <si>
    <t>Shade Tree Garage</t>
  </si>
  <si>
    <t>Lee County Sheriff Office</t>
  </si>
  <si>
    <t>Rockingham County Sheriff's Office</t>
  </si>
  <si>
    <t>ROCKINGHAM</t>
  </si>
  <si>
    <t>Town of Cary Police Department</t>
  </si>
  <si>
    <t>Reserve at Carrington Place Apartments</t>
  </si>
  <si>
    <t>Pittsboro Body Shop, Inc</t>
  </si>
  <si>
    <t>CHATHAM</t>
  </si>
  <si>
    <t>Hearing Solutions</t>
  </si>
  <si>
    <t>RANDOLPH</t>
  </si>
  <si>
    <t>INC Research, LLC</t>
  </si>
  <si>
    <t>CORNING, INC.</t>
  </si>
  <si>
    <t>NEW HANOVER</t>
  </si>
  <si>
    <t>BSH HOME APPLIANCES CORPORATION</t>
  </si>
  <si>
    <t>CRAVEN</t>
  </si>
  <si>
    <t>INTRASTATE ELECTRIC COMPANY, INC.</t>
  </si>
  <si>
    <t>ONSLOW</t>
  </si>
  <si>
    <t>ONSLOW COUNTY EMERGENCY MEDICAL SERVICES</t>
  </si>
  <si>
    <t>Fleet Readiness Center East</t>
  </si>
  <si>
    <t>WILMINGTON FIRE DEPARTMENT</t>
  </si>
  <si>
    <t>NEW BERN POLICE DEPARTMENT</t>
  </si>
  <si>
    <t>UNITED STATES COAST GUARD AR &amp; SC</t>
  </si>
  <si>
    <t>PASQUOTANK</t>
  </si>
  <si>
    <t>FIRE AND EMERGENCY SERVICES DIVISION</t>
  </si>
  <si>
    <t>NCDOC-PAMLICO CORRECTIONAL INSTITUTION #4850</t>
  </si>
  <si>
    <t>PAMLICO</t>
  </si>
  <si>
    <t>ALBEMARLE ELECTRIC MEMBERSHIP CORPORATION</t>
  </si>
  <si>
    <t>PERQUIMANS</t>
  </si>
  <si>
    <t>WATSON ELECTRICAL CONSTRUCTION CO., LLC</t>
  </si>
  <si>
    <t>WILSON</t>
  </si>
  <si>
    <t>SUNNY POINT FIRE DEPARTMENT</t>
  </si>
  <si>
    <t>BRUNSWICK</t>
  </si>
  <si>
    <t>WILMINGTON POLICE DEPARTMENT</t>
  </si>
  <si>
    <t>UNC-WILMINGTON, UNIVERSITY POLICE DEPARTMENT</t>
  </si>
  <si>
    <t>NORTH CAROLINA DEPARTMENT OF CORRECTION #3085</t>
  </si>
  <si>
    <t>Corning, Inc.</t>
  </si>
  <si>
    <t>PASQUOTANK CORRECTIONAL INSTITUTION</t>
  </si>
  <si>
    <t>CARTERET</t>
  </si>
  <si>
    <t>Dare County Sheriff's Office</t>
  </si>
  <si>
    <t>DARE</t>
  </si>
  <si>
    <t>North Carolina Department of Correction #4170</t>
  </si>
  <si>
    <t>Cape Hatteras Electric Cooperative</t>
  </si>
  <si>
    <t>Watson Electrical Construction Co.,LLC</t>
  </si>
  <si>
    <t>KENYON BAILEY SUPPLY, INC.</t>
  </si>
  <si>
    <t>NEW HANOVER COUNTY SHERIFF'S OFFICE</t>
  </si>
  <si>
    <t>ONSLOW WATER AND SEWER AUTHORITY (ONWASA)</t>
  </si>
  <si>
    <t>RUSH CONSTRUCTION CO. INC.</t>
  </si>
  <si>
    <t>MCAS CHERRY POINT FIRE DEPARTMENT</t>
  </si>
  <si>
    <t>Embroidery Digital Design</t>
  </si>
  <si>
    <t>North Carolina Department of Correction</t>
  </si>
  <si>
    <t>North Carolina Department of Correction #4850</t>
  </si>
  <si>
    <t>North Carolina Department of Correction 3740</t>
  </si>
  <si>
    <t>Career Resource Management Center</t>
  </si>
  <si>
    <t>Image Monster</t>
  </si>
  <si>
    <t>Havelock Police Department</t>
  </si>
  <si>
    <t>Atlantic Beach Police Department</t>
  </si>
  <si>
    <t>Pender County Sheriff's Office</t>
  </si>
  <si>
    <t>PENDER</t>
  </si>
  <si>
    <t>Clean Force One</t>
  </si>
  <si>
    <t>Primerica Financial Services</t>
  </si>
  <si>
    <t>Provost Marshal Office Camp Lejeune</t>
  </si>
  <si>
    <t>ProSol Associates</t>
  </si>
  <si>
    <t>NORTH CAROLINA GRANITE CORPORATION (THE)</t>
  </si>
  <si>
    <t>SURRY</t>
  </si>
  <si>
    <t>LP ROARING RIVER</t>
  </si>
  <si>
    <t>WILKES</t>
  </si>
  <si>
    <t>Leviton Southern Devices Div. (TOWN PLANT)</t>
  </si>
  <si>
    <t>ASHE</t>
  </si>
  <si>
    <t>ENERGY UNITED ELECTRIC MEMBERSHIP CORPORATION</t>
  </si>
  <si>
    <t>WAUGH MASONRY</t>
  </si>
  <si>
    <t>PENN ENGINEERING</t>
  </si>
  <si>
    <t>SMITH GROVE CHILDREN'S MINISTRY</t>
  </si>
  <si>
    <t>LEVITON SOUTHERN DEVICES DIVISION</t>
  </si>
  <si>
    <t>DAVIDSON</t>
  </si>
  <si>
    <t>KAYDON CORPORATION</t>
  </si>
  <si>
    <t>HAMILTON-DEWITT</t>
  </si>
  <si>
    <t>ASU CHILD DEVELOPMENT CENTER</t>
  </si>
  <si>
    <t>WATAUGA</t>
  </si>
  <si>
    <t>CHARTER COMMUNICATIONS</t>
  </si>
  <si>
    <t>GRIFFIN HEATING &amp; AIR CONDITIONING</t>
  </si>
  <si>
    <t>HILLSDALE METHODIST</t>
  </si>
  <si>
    <t>Pike Electric Incorporated</t>
  </si>
  <si>
    <t>HARMON ELECTRIC SERVICE INCORPORATED</t>
  </si>
  <si>
    <t>NEW RIVER LIGHT AND POWER COMPANY</t>
  </si>
  <si>
    <t>Brookcare Pharmacy Services</t>
  </si>
  <si>
    <t>Langley's on Main</t>
  </si>
  <si>
    <t>New Horizons Child Care</t>
  </si>
  <si>
    <t>NORTH CAROLINA DEPARTMENT OF CORRECTION 4680</t>
  </si>
  <si>
    <t>MITCHELL</t>
  </si>
  <si>
    <t>North Carolina Department of Correction# 4665</t>
  </si>
  <si>
    <t>Avery Machine &amp; Welding</t>
  </si>
  <si>
    <t>AVERY</t>
  </si>
  <si>
    <t>ANIMAL HOSPITAL OF EAST DAVIE</t>
  </si>
  <si>
    <t>ADVANCE FIRE DEPARTMENT</t>
  </si>
  <si>
    <t>PENNINGER PLUMBING</t>
  </si>
  <si>
    <t>North Carolina Department of Correction 4855</t>
  </si>
  <si>
    <t>North Carolina Department of Correction 3080</t>
  </si>
  <si>
    <t>CASWELL</t>
  </si>
  <si>
    <t>Polly's Alterations Tailor Shop</t>
  </si>
  <si>
    <t>DOBSON POLICE DEPARTMENT</t>
  </si>
  <si>
    <t>SURRY COUNTY SHERIFF'S OFFICE</t>
  </si>
  <si>
    <t>City of Mount Airy</t>
  </si>
  <si>
    <t>Deringer-Ney, Inc.</t>
  </si>
  <si>
    <t>MADISON</t>
  </si>
  <si>
    <t>Madison County Schools Early Childhood Educat</t>
  </si>
  <si>
    <t>TROUTMAN &amp; ASSOCIATES ELECTRICAL CONTRACTORS</t>
  </si>
  <si>
    <t>WINSTON-SALEM HOUSING&amp; NEIGHBORHOOD SERVICES</t>
  </si>
  <si>
    <t>PIKE ELECTRIC INCORPORATED - FLEET</t>
  </si>
  <si>
    <t>LORILLARD TOBACCO COMPANY</t>
  </si>
  <si>
    <t>GUILFORD</t>
  </si>
  <si>
    <t>CAROLINAS ELECTRICAL JATC</t>
  </si>
  <si>
    <t>SHEET MTL. WRKS. UNION TRAINING FUND OF N.C.</t>
  </si>
  <si>
    <t>Tyco Electronics</t>
  </si>
  <si>
    <t>CITY OF HIGH POINT ELECTRIC</t>
  </si>
  <si>
    <t>HIGH POINT FIRE DEPARTMENT</t>
  </si>
  <si>
    <t>Forsyth County Electrical Contractors Assoc.</t>
  </si>
  <si>
    <t>KAO SPECIALTIES AMERICAS LLC</t>
  </si>
  <si>
    <t>BRADY TRANE SERVICE</t>
  </si>
  <si>
    <t>KAO SPECIALTIES AND AMERICAS LLC</t>
  </si>
  <si>
    <t>BECO, INC.(MEMBER OF CAROLINAS AGC)</t>
  </si>
  <si>
    <t>GREENSBORO POLICE DEPARTMENT</t>
  </si>
  <si>
    <t>TYCO ELECTRONICS - AMERICAS NORTH</t>
  </si>
  <si>
    <t>CRESCENT FORD, INC.</t>
  </si>
  <si>
    <t>NORTH CAROLINA BAPTIST HOSPITAL</t>
  </si>
  <si>
    <t>W-S/FORSYTH COUNTY SCHOOLS MAINT. DEPT.</t>
  </si>
  <si>
    <t>W-S/FORSYTH COUNTY SCHOOLS MAINT. DEPT.-HVAC</t>
  </si>
  <si>
    <t>City of Winston-Salem WS Police Department</t>
  </si>
  <si>
    <t>Guilford County Sheriff's Depart.  Detention</t>
  </si>
  <si>
    <t>Guilford County Sheriff's Dept. Law Enf. Div.</t>
  </si>
  <si>
    <t>Greensboro Fire Department</t>
  </si>
  <si>
    <t>Guilford County Dept.  of Emergency Services</t>
  </si>
  <si>
    <t>North Carolina Department of Correction 4430</t>
  </si>
  <si>
    <t>Reynolda Manufacturing Solutions Inc.</t>
  </si>
  <si>
    <t>YADKIN</t>
  </si>
  <si>
    <t>KobeWieland</t>
  </si>
  <si>
    <t>STOKES</t>
  </si>
  <si>
    <t>Collins Homes Inc.</t>
  </si>
  <si>
    <t>Zack Rothrock Builders Inc.</t>
  </si>
  <si>
    <t>Starr Electric Company, Inc.</t>
  </si>
  <si>
    <t>Winston-Salem Fire Department</t>
  </si>
  <si>
    <t>Norfolk Southern Corporation</t>
  </si>
  <si>
    <t xml:space="preserve"> Rock Tenn Alliance</t>
  </si>
  <si>
    <t>Norfolk Southern Railroad</t>
  </si>
  <si>
    <t>Warco Enterprizes Inc.</t>
  </si>
  <si>
    <t>Salem Electric</t>
  </si>
  <si>
    <t>Rock Tenn Alliance</t>
  </si>
  <si>
    <t>Time Warner Cable, Greensboro Division</t>
  </si>
  <si>
    <t>North Carolina Baptist Hospital Security Dept</t>
  </si>
  <si>
    <t>Sunland Fire Protection, Inc.</t>
  </si>
  <si>
    <t>Grass America Inc.</t>
  </si>
  <si>
    <t>Ingersoll Rand Industrial Technologies</t>
  </si>
  <si>
    <t>TE Connectivity</t>
  </si>
  <si>
    <t>Crossroads Ford</t>
  </si>
  <si>
    <t>Greensboro Police Department</t>
  </si>
  <si>
    <t>SAINT-GOBAIN CONTAINERS</t>
  </si>
  <si>
    <t>PCS PHOSPHATE</t>
  </si>
  <si>
    <t>BEAUFORT</t>
  </si>
  <si>
    <t>KABA ILCO CORP.</t>
  </si>
  <si>
    <t>NASH</t>
  </si>
  <si>
    <t>Cummins Rocky Mount Engine Plant</t>
  </si>
  <si>
    <t>NORTH CAROLINA MANUFACTURING, INC.</t>
  </si>
  <si>
    <t>WAYNE</t>
  </si>
  <si>
    <t>TOWN OF TARBORO, DEPT OF ELECTRIC UTIL. (EC)</t>
  </si>
  <si>
    <t>EDGECOMBE</t>
  </si>
  <si>
    <t>ELECTROLUX HOME PRODUCTS</t>
  </si>
  <si>
    <t>LENIOR</t>
  </si>
  <si>
    <t>CITY OF WILSON UTILITIES DEPARTMENT(EC)</t>
  </si>
  <si>
    <t>UGL Services</t>
  </si>
  <si>
    <t>COASTLINE ELECTRICAL CONSTRUCTION, INC.</t>
  </si>
  <si>
    <t>PITT</t>
  </si>
  <si>
    <t>ROANOKE ELECTRIC COOPERATIVE</t>
  </si>
  <si>
    <t>NORTHAMPTON</t>
  </si>
  <si>
    <t>EDGECOMBE-MARTIN COUNTY EMC</t>
  </si>
  <si>
    <t>TIDELAND ELECTRIC MEMBERSHIP CORPORATION</t>
  </si>
  <si>
    <t>GREENVILLE POLICE DEPARTMENT</t>
  </si>
  <si>
    <t>EDENTON-CHOWAN SCHOOLS</t>
  </si>
  <si>
    <t>CHOWAN</t>
  </si>
  <si>
    <t>Hospira Inc.</t>
  </si>
  <si>
    <t>North Carolina Department of Correction #4175</t>
  </si>
  <si>
    <t>North Carolina Department of Correction #3710</t>
  </si>
  <si>
    <t>PITT COUNTY DETENTION CENTER</t>
  </si>
  <si>
    <t>ROANOKE VALLEY ENERGY FACILITY</t>
  </si>
  <si>
    <t>HALIFAX</t>
  </si>
  <si>
    <t>North Carolina Department of Correction #4230</t>
  </si>
  <si>
    <t>North Carolina Department of Correction #3400</t>
  </si>
  <si>
    <t>GREENE</t>
  </si>
  <si>
    <t>DAVID MARSHBURN, DDS, PA</t>
  </si>
  <si>
    <t>MARTIN</t>
  </si>
  <si>
    <t>NORTH CAROLINA DEPARTMENT OF AGRICULTURE</t>
  </si>
  <si>
    <t>North Carolina Department of Correction #4875</t>
  </si>
  <si>
    <t>EDWARDS INC.</t>
  </si>
  <si>
    <t>City of Rocky Mount Utilities Department (EC)</t>
  </si>
  <si>
    <t>City of Rocky Mount Police Department</t>
  </si>
  <si>
    <t>Southern Piping Company</t>
  </si>
  <si>
    <t>Halifax Electric Membership Corporation</t>
  </si>
  <si>
    <t>OSSID LLC</t>
  </si>
  <si>
    <t>East Carolina University Police Department</t>
  </si>
  <si>
    <t>Town of Smithfield</t>
  </si>
  <si>
    <t>Precision Plumbing Inc.</t>
  </si>
  <si>
    <t>Greenville Utilities Commission (EC)</t>
  </si>
  <si>
    <t>Sara Lee Bakery</t>
  </si>
  <si>
    <t>NAACO Materials Handling Group, Inc.</t>
  </si>
  <si>
    <t>North Carolina Department of Correction #3060</t>
  </si>
  <si>
    <t>North Carolina Department of Correction #4345</t>
  </si>
  <si>
    <t>SAMPSON</t>
  </si>
  <si>
    <t>Town of Smithfield Electrical Dept. (EC)</t>
  </si>
  <si>
    <t>Town of Selma Utility Department (EC)</t>
  </si>
  <si>
    <t>Town of Clayton Electrical Dept. (EC)</t>
  </si>
  <si>
    <t>ABC of the Carolinas, Inc.</t>
  </si>
  <si>
    <t>Technimark LLC</t>
  </si>
  <si>
    <t>CABARRUS</t>
  </si>
  <si>
    <t>Pee Dee Electric Membership Corporation</t>
  </si>
  <si>
    <t>ANSON</t>
  </si>
  <si>
    <t>Charlotte Electrical JATC</t>
  </si>
  <si>
    <t>MasTec North America, Inc., Energy Svs. Div.</t>
  </si>
  <si>
    <t>Jaeco Precision, Inc.</t>
  </si>
  <si>
    <t>Randolph Electric Membership Corporation</t>
  </si>
  <si>
    <t>Local 135 Elevator Constructors JAC</t>
  </si>
  <si>
    <t>ROWAN</t>
  </si>
  <si>
    <t>BURLINGTON INDUSTRIES</t>
  </si>
  <si>
    <t>RICHMOND</t>
  </si>
  <si>
    <t>Southeastern Carpenters Training</t>
  </si>
  <si>
    <t>Skilled Trades App. &amp; Training Committee</t>
  </si>
  <si>
    <t>North Carolina Air National Guard</t>
  </si>
  <si>
    <t>North Carolina Department of Correction 4865</t>
  </si>
  <si>
    <t>North Carolina Department of Correction 3500</t>
  </si>
  <si>
    <t>North Carolina Department of Correction #3930</t>
  </si>
  <si>
    <t>Atrium Windows and Doors, Inc.</t>
  </si>
  <si>
    <t>City of Charlotte - CM Police Department</t>
  </si>
  <si>
    <t>Pass &amp; Seymour/Legrand</t>
  </si>
  <si>
    <t>Mecklenburg County Sheriff's Office</t>
  </si>
  <si>
    <t>Duke Energy - Power Delivery Carolinas</t>
  </si>
  <si>
    <t>City of Salisbury-Salisbury Police Department</t>
  </si>
  <si>
    <t>Iron Workers Local Union 848 JATC</t>
  </si>
  <si>
    <t>Griffin Tile &amp; Marble, Inc.</t>
  </si>
  <si>
    <t>City of Concord - Concord Police Department</t>
  </si>
  <si>
    <t>Huntley Brothers Company, Inc.</t>
  </si>
  <si>
    <t>AppleBlossom Energy, Inc.</t>
  </si>
  <si>
    <t>RALEIGH DURHAM ELECTRICAL JATC</t>
  </si>
  <si>
    <t>DURHAM</t>
  </si>
  <si>
    <t>BRYANT-DURHAM ELECTRIC CO., INC.</t>
  </si>
  <si>
    <t>PROGRESSIVE TOOL &amp; MANUFACTURING, INC.</t>
  </si>
  <si>
    <t>BROWN BROTHERS PLUMBING &amp; HTG. COMPANY, INC.</t>
  </si>
  <si>
    <t>MCADAMS MASONRY</t>
  </si>
  <si>
    <t>ALAMANCE</t>
  </si>
  <si>
    <t>AUTOTRENDS/THE Z SHOP, LTD</t>
  </si>
  <si>
    <t>TOWN OF CHAPEL HILL</t>
  </si>
  <si>
    <t>ORANGE</t>
  </si>
  <si>
    <t>ASBESTOS WORKERS/INSULATORS LOCAL #72</t>
  </si>
  <si>
    <t>P &amp; S MACHINE</t>
  </si>
  <si>
    <t>AC CORPORATION</t>
  </si>
  <si>
    <t>WESTCOTT BUICK/ISUZU/GMC</t>
  </si>
  <si>
    <t>CENTRAL CAROLINA AIR CONDITIONING</t>
  </si>
  <si>
    <t>H. M. KERN CORPORATION</t>
  </si>
  <si>
    <t>ORANGE COUNTY BOARD OF EDUCATION</t>
  </si>
  <si>
    <t>DURHAM FIRE-RESCUE</t>
  </si>
  <si>
    <t>AC CORPORATION (MEMBER OF AGC)</t>
  </si>
  <si>
    <t>C. T. WILSON CONSTRUCTION CO., INC.</t>
  </si>
  <si>
    <t>AW NORTH CAROLINA, INC.</t>
  </si>
  <si>
    <t>CITY OF DURHAM PUBLIC WORKS DEPARTMENT</t>
  </si>
  <si>
    <t>PIEDMONT ELECTRIC MEMBERSHIP CORPORATION</t>
  </si>
  <si>
    <t>DURHAM POLICE DEPARTMENT</t>
  </si>
  <si>
    <t>Local 80 Elevator Constructors JAC</t>
  </si>
  <si>
    <t>RF MICRO DEVICES</t>
  </si>
  <si>
    <t>Kittrell Job Corps Center</t>
  </si>
  <si>
    <t>VANCE</t>
  </si>
  <si>
    <t>Burlington Police Department</t>
  </si>
  <si>
    <t>Durham Emergency Communications Center</t>
  </si>
  <si>
    <t>Durham County Sheriff's Office</t>
  </si>
  <si>
    <t>North Carolina Department of Correction 4415</t>
  </si>
  <si>
    <t>NORTH CAROLINA DEPARTMENT OF CORRECTION #3980</t>
  </si>
  <si>
    <t>North Carolina Department of Correction #4240</t>
  </si>
  <si>
    <t>BRIGHTON GARDENS OF GREENSBORO</t>
  </si>
  <si>
    <t>Southern Film Extruders, Inc.</t>
  </si>
  <si>
    <t>Little Feet Learning Center</t>
  </si>
  <si>
    <t>Polo Ralph Lauren</t>
  </si>
  <si>
    <t>Bryant-Durham Electric (Eastern Division)</t>
  </si>
  <si>
    <t>Center for Employment Training - Durham, NC</t>
  </si>
  <si>
    <t>Glen's Import Services</t>
  </si>
  <si>
    <t>RTI International</t>
  </si>
  <si>
    <t>Technical Services, Inc.</t>
  </si>
  <si>
    <t>DEXCO COMPANY, INC</t>
  </si>
  <si>
    <t>O.C. Mitchell, Jr., Inc.</t>
  </si>
  <si>
    <t>Orange County Sheriff's Office</t>
  </si>
  <si>
    <t>Duke University Police Department</t>
  </si>
  <si>
    <t>Lenscrafters</t>
  </si>
  <si>
    <t>Guilford County Schools Transportation</t>
  </si>
  <si>
    <t>BB LEE ELECTRICAL</t>
  </si>
  <si>
    <t>DOW CORNING</t>
  </si>
  <si>
    <t>DOUGLAS AUTOMOTIVE</t>
  </si>
  <si>
    <t>Federal Security Services</t>
  </si>
  <si>
    <t>RTP Electrical Services, LLC</t>
  </si>
  <si>
    <t>Mechanical Trades Carolina</t>
  </si>
  <si>
    <t>SKILLED TRADES APPRENTICESHIP &amp; TRAINING COMM</t>
  </si>
  <si>
    <t>MULTI-TRADES APP. &amp; TRAINING COMMITTEE</t>
  </si>
  <si>
    <t>SUPERIOR TOOLING, INC.</t>
  </si>
  <si>
    <t>TOWN OF LOUISBURG</t>
  </si>
  <si>
    <t>FRANKLIN</t>
  </si>
  <si>
    <t>SKILLED TRADES APPRENTICESHIP &amp; TRAINING COM.</t>
  </si>
  <si>
    <t>BRODIE CONTRACTORS, INC.</t>
  </si>
  <si>
    <t>ENGINEERING CONSTRUCTION TRADES</t>
  </si>
  <si>
    <t>TOWN OF WAKE FOREST</t>
  </si>
  <si>
    <t>FIRE &amp; LIFE SAFETY AMERICA, INC.</t>
  </si>
  <si>
    <t>WAKE ELECTRICAL MEMBERSHIP CORPORATION</t>
  </si>
  <si>
    <t>JATC PLUMBERS &amp; PIPE FITTERS OF THE CAROLINAS</t>
  </si>
  <si>
    <t>Precision Sprinkler Company, Inc</t>
  </si>
  <si>
    <t>NORTH CAROLINA DEPARTMENT OF CORRECTION #4215</t>
  </si>
  <si>
    <t>NORTH CAROLINA DEPARTMENT OF CORRECTION</t>
  </si>
  <si>
    <t>WARREN</t>
  </si>
  <si>
    <t>NORTH CAROLINA DEPARTMENT OF CORRECTION #3805</t>
  </si>
  <si>
    <t>HARNETT</t>
  </si>
  <si>
    <t>NC DOL Elevator &amp; Amusement Device Bureau</t>
  </si>
  <si>
    <t>WAKE COUNTY PUBLIC SCHOOL SYSTEM</t>
  </si>
  <si>
    <t>MStaff, Inc.</t>
  </si>
  <si>
    <t>Danco Electrical Contractors Inc.</t>
  </si>
  <si>
    <t>East Coast Fire Protection, Inc.</t>
  </si>
  <si>
    <t>Elster Electricity</t>
  </si>
  <si>
    <t>Engineering Construction Trades</t>
  </si>
  <si>
    <t>Skilled Trades and Apprenticeship Committee</t>
  </si>
  <si>
    <t>Progress Energy- Distribution</t>
  </si>
  <si>
    <t>ElectriCities of North Carolina, Inc.</t>
  </si>
  <si>
    <t>North Caroina Department of Correction #2071</t>
  </si>
  <si>
    <t>North Carolina Executive Mansion</t>
  </si>
  <si>
    <t>North Carolina Department of Correction #4215</t>
  </si>
  <si>
    <t>Baker Roofing Company</t>
  </si>
  <si>
    <t>Pinnacle Masonry, Inc.</t>
  </si>
  <si>
    <t>Consultant(s) conducting survey</t>
  </si>
  <si>
    <t>Program Name</t>
  </si>
  <si>
    <t>Facility Code</t>
  </si>
  <si>
    <t>Program Number(s)</t>
  </si>
  <si>
    <t>Compliance Surveys (CS) scheduled date</t>
  </si>
  <si>
    <t xml:space="preserve">Exact date the CS was conducted </t>
  </si>
  <si>
    <t>Paperwork in Raleigh</t>
  </si>
  <si>
    <t xml:space="preserve">CS submitted to VA for action date </t>
  </si>
  <si>
    <t>CS submitted to VA for close-out date</t>
  </si>
  <si>
    <t>805 EPs (close-outs) taken (Y/N)</t>
  </si>
  <si>
    <t>Betty</t>
  </si>
  <si>
    <t>Tony</t>
  </si>
  <si>
    <t>Bill</t>
  </si>
  <si>
    <t>Sarah</t>
  </si>
  <si>
    <t>Y</t>
  </si>
  <si>
    <t>John</t>
  </si>
  <si>
    <t>20D13333</t>
  </si>
  <si>
    <t>20D06433</t>
  </si>
  <si>
    <t>20D03933</t>
  </si>
  <si>
    <t/>
  </si>
  <si>
    <t>Joshua</t>
  </si>
  <si>
    <t>Ryan</t>
  </si>
  <si>
    <t>Christopher</t>
  </si>
  <si>
    <t>Robert</t>
  </si>
  <si>
    <t>Andrew</t>
  </si>
  <si>
    <t>David</t>
  </si>
  <si>
    <t>Michael</t>
  </si>
  <si>
    <t>Jonathan</t>
  </si>
  <si>
    <t>James</t>
  </si>
  <si>
    <t>Green</t>
  </si>
  <si>
    <t>Taylor</t>
  </si>
  <si>
    <t>Kristen</t>
  </si>
  <si>
    <t>Maleshefski</t>
  </si>
  <si>
    <t>Jeremy</t>
  </si>
  <si>
    <t>APPR_PROGRAMS.NAME</t>
  </si>
  <si>
    <t>Performed</t>
  </si>
  <si>
    <t>North Carolina Department of Corrections</t>
  </si>
  <si>
    <t>Victoria</t>
  </si>
  <si>
    <t>Charlene</t>
  </si>
  <si>
    <t>Skan Electric LLC</t>
  </si>
  <si>
    <t>x</t>
  </si>
  <si>
    <t>Bragg Training &amp; Education Center (BTEC)</t>
  </si>
  <si>
    <t>mpr10_pastduelistwithnames</t>
  </si>
  <si>
    <t>GERALD</t>
  </si>
  <si>
    <t>CRAFT JR</t>
  </si>
  <si>
    <t>CHARLES</t>
  </si>
  <si>
    <t>Douglas</t>
  </si>
  <si>
    <t>The Solar Connection</t>
  </si>
  <si>
    <t>mpr11_3 Prog Caseload with or without appr - query</t>
  </si>
  <si>
    <t>August New Prog</t>
  </si>
  <si>
    <t>Provost Marshall Office Camp Lejeune</t>
  </si>
  <si>
    <t>Bill Warner</t>
  </si>
  <si>
    <t>Collect $175,000 apprentice revenue in 
Fiscal Year 2012-2013 
(July 1, 2012 - June 30, 2013)</t>
  </si>
  <si>
    <t xml:space="preserve">Collect $140,000 apprentice revenue in 
2012-2013 Performance Evaluation Year
(July 1,2012 - April 30, 2013)   </t>
  </si>
  <si>
    <t>Submit to the VA a total of 40 new VA active programs for approval
(May 1, 2012 - April 30, 2013)</t>
  </si>
  <si>
    <t>Bingham</t>
  </si>
  <si>
    <t>Stanley</t>
  </si>
  <si>
    <t>Kyle</t>
  </si>
  <si>
    <t>Westbrook</t>
  </si>
  <si>
    <t>Mathew</t>
  </si>
  <si>
    <t>Bell</t>
  </si>
  <si>
    <t>Jernigan</t>
  </si>
  <si>
    <t>Fenwick</t>
  </si>
  <si>
    <t>TERRY</t>
  </si>
  <si>
    <t>STEVEN</t>
  </si>
  <si>
    <t>JAMES</t>
  </si>
  <si>
    <t>Hawe North America, Inc.</t>
  </si>
  <si>
    <t>Geppeto's Pizza</t>
  </si>
  <si>
    <t>Regency Beauty and Barber Academy</t>
  </si>
  <si>
    <t>High Point Police Department</t>
  </si>
  <si>
    <t>Winston Tool Company Inc.</t>
  </si>
  <si>
    <t>Johnson's Modern Electric Company Inc.</t>
  </si>
  <si>
    <t>Holland Industrial</t>
  </si>
  <si>
    <t>September New Prog</t>
  </si>
  <si>
    <t>Johnson's Modern Electric Co. Inc.</t>
  </si>
  <si>
    <t>High Point Police Dept.</t>
  </si>
  <si>
    <t>Hawe North America Inc.</t>
  </si>
  <si>
    <t>RO</t>
  </si>
  <si>
    <t>east</t>
  </si>
  <si>
    <t>west</t>
  </si>
  <si>
    <t>Lula</t>
  </si>
  <si>
    <t>Ivey Mechanical Co., LLC</t>
  </si>
  <si>
    <t>Eddie</t>
  </si>
  <si>
    <t>Bill/Danny</t>
  </si>
  <si>
    <t>Goal 1 Obj. 1.1</t>
  </si>
  <si>
    <t>Hefner's Nursery</t>
  </si>
  <si>
    <t>MERITOR, INC.</t>
  </si>
  <si>
    <t>Lumbee River Electric Membership Corporation</t>
  </si>
  <si>
    <t>Sampson County Sheriff's Office</t>
  </si>
  <si>
    <t>Epes Transport System, Inc.</t>
  </si>
  <si>
    <t>City of Graham Police Department</t>
  </si>
  <si>
    <t>October New Prog</t>
  </si>
  <si>
    <t>Sampson Co. Sheriff's Office</t>
  </si>
  <si>
    <t>Carolina Precision Manufacturing</t>
  </si>
  <si>
    <t>EPES Transport Systems</t>
  </si>
  <si>
    <t>City of Graham PD</t>
  </si>
  <si>
    <t>Chart Title</t>
  </si>
  <si>
    <t>%</t>
  </si>
  <si>
    <t>ABC OF THE CAROLINAS, INC./CONSTRUCTION INSTITUTE</t>
  </si>
  <si>
    <t>20C55133</t>
  </si>
  <si>
    <t>BAKER ROOFING COMPANY</t>
  </si>
  <si>
    <t>20D15633</t>
  </si>
  <si>
    <t>20D15333</t>
  </si>
  <si>
    <t>CITY OF CHARLOTTE - CHARLOTTE MECKLENBURG POLICE DEPARTMENT</t>
  </si>
  <si>
    <t>CROSSROADS FORD</t>
  </si>
  <si>
    <t>20D15233</t>
  </si>
  <si>
    <t>CROWN FORD</t>
  </si>
  <si>
    <t>20D14433</t>
  </si>
  <si>
    <t>GASTONIA FIRE DEPARTMENT</t>
  </si>
  <si>
    <t>GUILFORD COUNTY DEPT OF EMERGENCY SERVICES</t>
  </si>
  <si>
    <t>HALIFAX ELECTRIC MEMBERSHIP CORPORATION</t>
  </si>
  <si>
    <t>20D07533</t>
  </si>
  <si>
    <t>KOBEWIELAND</t>
  </si>
  <si>
    <t>LEE COUNTY SHERIFF OFFICE</t>
  </si>
  <si>
    <t>20C97633</t>
  </si>
  <si>
    <t>NCDOC - CRAVEN CORRECTIONAL INSTITUTION</t>
  </si>
  <si>
    <t>NCDOC - JOHNSTON CORRECTIONAL INSTITUTION</t>
  </si>
  <si>
    <t>ORANGE COUNTY SHERIFFS OFFICE</t>
  </si>
  <si>
    <t>20D01633</t>
  </si>
  <si>
    <t>PROGRESS ENERGY-NEW HILL</t>
  </si>
  <si>
    <t>20D11533</t>
  </si>
  <si>
    <t>PROVOST MARSHALL OFFICE CAMP LEJEUNE</t>
  </si>
  <si>
    <t>RESERVE AT CARRINGTON PLACE APARTMENTS</t>
  </si>
  <si>
    <t>20D13933</t>
  </si>
  <si>
    <t>ROCKINGHAM COUNTY SHERIFFS OFFICE</t>
  </si>
  <si>
    <t>SHADE TREE GARAGE</t>
  </si>
  <si>
    <t>20D11833</t>
  </si>
  <si>
    <t>SIEMENS MEDICAL SOLUTIONS USA, INC.</t>
  </si>
  <si>
    <t>20D05333</t>
  </si>
  <si>
    <t>STARR ELECTRIC COMPANY INC</t>
  </si>
  <si>
    <t>20D10633</t>
  </si>
  <si>
    <t>TIME WARNER CABLE ~ CHARLOTTE</t>
  </si>
  <si>
    <t>Dale/Antwan</t>
  </si>
  <si>
    <t>Pamela/Dale</t>
  </si>
  <si>
    <t>Antwan</t>
  </si>
  <si>
    <t xml:space="preserve">Danny </t>
  </si>
  <si>
    <t>Charlene/Danny</t>
  </si>
  <si>
    <t>Review Date</t>
  </si>
  <si>
    <t>BILL APPRENTICE</t>
  </si>
  <si>
    <t>Unpaid invoices</t>
  </si>
  <si>
    <t>Past Due %</t>
  </si>
  <si>
    <t>November New Prog</t>
  </si>
  <si>
    <t>Program Caseload Active / Inactive</t>
  </si>
  <si>
    <r>
      <t xml:space="preserve">Past Due </t>
    </r>
    <r>
      <rPr>
        <sz val="8"/>
        <rFont val="Arial"/>
        <family val="2"/>
      </rPr>
      <t>(Prev. yrs 181+, starting July 2010: 0 days)</t>
    </r>
  </si>
  <si>
    <t>VA Approval Sought?</t>
  </si>
  <si>
    <t>Progressive Tool and Manufacturing</t>
  </si>
  <si>
    <t>y</t>
  </si>
  <si>
    <t>Neil</t>
  </si>
  <si>
    <t>Robinson</t>
  </si>
  <si>
    <t>Cary</t>
  </si>
  <si>
    <t>Terry</t>
  </si>
  <si>
    <t>Richard</t>
  </si>
  <si>
    <t>Chesnutt</t>
  </si>
  <si>
    <t>HENLEY</t>
  </si>
  <si>
    <t>William</t>
  </si>
  <si>
    <t>RONALD</t>
  </si>
  <si>
    <t>Streets</t>
  </si>
  <si>
    <t>Mark</t>
  </si>
  <si>
    <t>Jones</t>
  </si>
  <si>
    <t>RUSSELL</t>
  </si>
  <si>
    <t xml:space="preserve"> HOUSTON JR</t>
  </si>
  <si>
    <t>TIMOTHY</t>
  </si>
  <si>
    <t>BOURNE</t>
  </si>
  <si>
    <t>BUSH</t>
  </si>
  <si>
    <t>JOHNSON</t>
  </si>
  <si>
    <t>KEITH</t>
  </si>
  <si>
    <t>ROUSH</t>
  </si>
  <si>
    <t>Randolph-Junius</t>
  </si>
  <si>
    <t>Morganton Honda</t>
  </si>
  <si>
    <t>County of Cabarrus</t>
  </si>
  <si>
    <t>December New Prog</t>
  </si>
  <si>
    <t>COMBINED TOTAL cumulative 5/1/2012 to 4/30/2013</t>
  </si>
  <si>
    <t>COMBINED TOTAL for current month</t>
  </si>
  <si>
    <t>Apprenticeship and Training</t>
  </si>
  <si>
    <t>East (Charlene, Danny, Lula)</t>
  </si>
  <si>
    <t>East (Victoria, Dale)</t>
  </si>
  <si>
    <t>West (Betty, Sarah)</t>
  </si>
  <si>
    <t>NCDoC #4345</t>
  </si>
  <si>
    <t>NCDoC #3060</t>
  </si>
  <si>
    <t>Murata Machinery USA, Inc.</t>
  </si>
  <si>
    <t>Mike Johnson's Hickory  Toyota</t>
  </si>
  <si>
    <t>Butner Public Safety</t>
  </si>
  <si>
    <t>12-10-12</t>
  </si>
  <si>
    <t>Winston Tool Co. Inc.</t>
  </si>
  <si>
    <t>Wilcutt</t>
  </si>
  <si>
    <t>Herzer</t>
  </si>
  <si>
    <t>Dustin</t>
  </si>
  <si>
    <t>Miller</t>
  </si>
  <si>
    <t>Mike Johnson's Hickory Toyota</t>
  </si>
  <si>
    <t>Edney</t>
  </si>
  <si>
    <t>Cameron</t>
  </si>
  <si>
    <t>Massagee</t>
  </si>
  <si>
    <t>DAVID</t>
  </si>
  <si>
    <t>Patrick</t>
  </si>
  <si>
    <t>ARMISTEAD</t>
  </si>
  <si>
    <t>SAMUEL</t>
  </si>
  <si>
    <t>JEREMIAH</t>
  </si>
  <si>
    <t>WISEMAN</t>
  </si>
  <si>
    <t>Contact</t>
  </si>
  <si>
    <t>CONTACT_PERSON</t>
  </si>
  <si>
    <t>ADDRESS</t>
  </si>
  <si>
    <t>CITY</t>
  </si>
  <si>
    <t>ST_CODE</t>
  </si>
  <si>
    <t>ZIP_CODE</t>
  </si>
  <si>
    <t>PHONE</t>
  </si>
  <si>
    <t>10009933</t>
  </si>
  <si>
    <t>Ernest Jannetta</t>
  </si>
  <si>
    <t>2008 EAST CLUB BOULEVARD</t>
  </si>
  <si>
    <t>NC</t>
  </si>
  <si>
    <t>10010133</t>
  </si>
  <si>
    <t>Nicholas Schneider</t>
  </si>
  <si>
    <t>101 CITY HALL PLAZA</t>
  </si>
  <si>
    <t>10011233</t>
  </si>
  <si>
    <t>David P. Moran</t>
  </si>
  <si>
    <t>1002 Meadowood Street</t>
  </si>
  <si>
    <t>Greensboro</t>
  </si>
  <si>
    <t>10011933</t>
  </si>
  <si>
    <t>Charlene Townsend</t>
  </si>
  <si>
    <t>P. O. BOX 839</t>
  </si>
  <si>
    <t>VANCEBORO</t>
  </si>
  <si>
    <t>10013833</t>
  </si>
  <si>
    <t>Ricky Ward</t>
  </si>
  <si>
    <t>2465 US 70 West</t>
  </si>
  <si>
    <t>Smithfield</t>
  </si>
  <si>
    <t>10021133</t>
  </si>
  <si>
    <t>Clarence R. Williams, Jr.</t>
  </si>
  <si>
    <t>1770 Shopton Road</t>
  </si>
  <si>
    <t>Charlotte</t>
  </si>
  <si>
    <t>10027033</t>
  </si>
  <si>
    <t>Mark Rutherford</t>
  </si>
  <si>
    <t>260 North Myrtle School Road</t>
  </si>
  <si>
    <t>Gastonia</t>
  </si>
  <si>
    <t>10028233</t>
  </si>
  <si>
    <t>J.O. Nida</t>
  </si>
  <si>
    <t>106 E. Margaret Lane</t>
  </si>
  <si>
    <t>Hillsborough</t>
  </si>
  <si>
    <t>10028533</t>
  </si>
  <si>
    <t>Lt Gary Gudac</t>
  </si>
  <si>
    <t>PO Box 7148</t>
  </si>
  <si>
    <t>Asheville</t>
  </si>
  <si>
    <t>10029733</t>
  </si>
  <si>
    <t>David Prevatte</t>
  </si>
  <si>
    <t>PO Box 4567</t>
  </si>
  <si>
    <t>Sanford</t>
  </si>
  <si>
    <t>10029933</t>
  </si>
  <si>
    <t>Kelly Lipford</t>
  </si>
  <si>
    <t>P.O.  Box 128</t>
  </si>
  <si>
    <t>Wentworth</t>
  </si>
  <si>
    <t>10030533</t>
  </si>
  <si>
    <t>Raymond Geller</t>
  </si>
  <si>
    <t>PSC Box 2004</t>
  </si>
  <si>
    <t>Camp Lejeune</t>
  </si>
  <si>
    <t>Tim Eldridge</t>
  </si>
  <si>
    <t>1722 Toal Street</t>
  </si>
  <si>
    <t>ROGER C. SHUMATE</t>
  </si>
  <si>
    <t>PO BOX 387</t>
  </si>
  <si>
    <t>HILLSBOROUGH</t>
  </si>
  <si>
    <t>KIMBERLY TOLER</t>
  </si>
  <si>
    <t>PO BOX 48</t>
  </si>
  <si>
    <t>AURORA</t>
  </si>
  <si>
    <t>Ray Murfello</t>
  </si>
  <si>
    <t>2501 Blue Ridge Road, Ste G-100</t>
  </si>
  <si>
    <t>ANNE COLLIE</t>
  </si>
  <si>
    <t>209 GREGSON DRIVE</t>
  </si>
  <si>
    <t>CARY</t>
  </si>
  <si>
    <t>Darrell Mellon</t>
  </si>
  <si>
    <t>3140 West Arrowood Road</t>
  </si>
  <si>
    <t>Sandra Bryant</t>
  </si>
  <si>
    <t>P.O. Box 667</t>
  </si>
  <si>
    <t>Enfield</t>
  </si>
  <si>
    <t>Dave Clewley</t>
  </si>
  <si>
    <t>1808 Norland Road</t>
  </si>
  <si>
    <t>Tim Mitchell</t>
  </si>
  <si>
    <t>3232 New Hill Holleman Rd</t>
  </si>
  <si>
    <t>New Hill</t>
  </si>
  <si>
    <t>Truett Ray</t>
  </si>
  <si>
    <t>12401 Old Creedmoor Road</t>
  </si>
  <si>
    <t>Brian Alley</t>
  </si>
  <si>
    <t>3990 US 311 Hwy N PO Box 160</t>
  </si>
  <si>
    <t>Pine Hall</t>
  </si>
  <si>
    <t>Karen Rea</t>
  </si>
  <si>
    <t>6511 Lexi Lane</t>
  </si>
  <si>
    <t>Fayetteville</t>
  </si>
  <si>
    <t>Joe Johnson</t>
  </si>
  <si>
    <t>256 Swain Street</t>
  </si>
  <si>
    <t>Tony McCarthy</t>
  </si>
  <si>
    <t>1660 Piney Plains Rd</t>
  </si>
  <si>
    <t>Kelly Huffman</t>
  </si>
  <si>
    <t>1216 BLOWING ROCK BLVD. NE</t>
  </si>
  <si>
    <t>LENOIR</t>
  </si>
  <si>
    <t>Brendan Hale</t>
  </si>
  <si>
    <t>517 Mercury St.</t>
  </si>
  <si>
    <t>January New Prog</t>
  </si>
  <si>
    <t>Field Controls LLC</t>
  </si>
  <si>
    <t>Clean World, USA</t>
  </si>
  <si>
    <t>Tarheel Challenge Academy</t>
  </si>
  <si>
    <t>Antwan Pippen</t>
  </si>
  <si>
    <t>In Touch Hearing Center</t>
  </si>
  <si>
    <t>Pier 49 Sports Grill, LLC</t>
  </si>
  <si>
    <t>Surveillance Consulting Inc.</t>
  </si>
  <si>
    <t>NC DOC Neuse Correctional #3060</t>
  </si>
  <si>
    <t>Town of Selma Utility Dept</t>
  </si>
  <si>
    <t>Town of Smithfield EC</t>
  </si>
  <si>
    <t>Primerica Financial Serv.</t>
  </si>
  <si>
    <t>Provost Marshal Office</t>
  </si>
  <si>
    <t>Atlantic Beach PD</t>
  </si>
  <si>
    <t>RTP Electrical Serv.</t>
  </si>
  <si>
    <t>CountOfAPPR_SS#</t>
  </si>
  <si>
    <t>APPR_COUNTIES.NAME</t>
  </si>
  <si>
    <t>In Touch Hearing Center Inc. dba Audibel Hear</t>
  </si>
  <si>
    <t>Abernethy Chevrolet</t>
  </si>
  <si>
    <t>Pier 49 Sports Grill LLC</t>
  </si>
  <si>
    <t>Bullington Construction, Inc.</t>
  </si>
  <si>
    <t>STANLY</t>
  </si>
  <si>
    <t>Surveillance Consulting, Inc.</t>
  </si>
  <si>
    <t>Triangle Pest Control</t>
  </si>
  <si>
    <t>Lawrence</t>
  </si>
  <si>
    <t>Salgado</t>
  </si>
  <si>
    <t>Campbell</t>
  </si>
  <si>
    <t>Ward</t>
  </si>
  <si>
    <t>Gregory</t>
  </si>
  <si>
    <t>Jack</t>
  </si>
  <si>
    <t>Mayo</t>
  </si>
  <si>
    <t>JEFFERSON, JR.</t>
  </si>
  <si>
    <t>COREY</t>
  </si>
  <si>
    <t>BRUCE</t>
  </si>
  <si>
    <t>MICHAEL</t>
  </si>
  <si>
    <t>BYRD</t>
  </si>
  <si>
    <t>MAYNARD</t>
  </si>
  <si>
    <t>SCOTT</t>
  </si>
  <si>
    <t>RILEY</t>
  </si>
  <si>
    <t>DWANE</t>
  </si>
  <si>
    <t>ROACH</t>
  </si>
  <si>
    <t>Ernest Jannetta, 2008 EAST CLUB BOULEVARD, DURHAM, NC 27704 9195604242</t>
  </si>
  <si>
    <t>Nicholas Schneider, 101 CITY HALL PLAZA, DURHAM, NC 27702 9195604168</t>
  </si>
  <si>
    <t>David P. Moran, 1002 Meadowood Street, Greensboro, NC 27409 3366416912</t>
  </si>
  <si>
    <t>Charlene Townsend, P. O. BOX 839, VANCEBORO, NC 28586 2522443337</t>
  </si>
  <si>
    <t>Ricky Ward, 2465 US 70 West, Smithfield, NC 27577 9199348386</t>
  </si>
  <si>
    <t>Clarence R. Williams, Jr., 1770 Shopton Road, Charlotte, NC 28217 7044321627</t>
  </si>
  <si>
    <t>Mark Rutherford, 260 North Myrtle School Road, Gastonia, NC 28052 7048691917</t>
  </si>
  <si>
    <t>J.O. Nida, 106 E. Margaret Lane, Hillsborough, NC 27278 9196443050</t>
  </si>
  <si>
    <t>Lt Gary Gudac, PO Box 7148, Asheville, NC 28802 8282595933</t>
  </si>
  <si>
    <t>David Prevatte, PO Box 4567, Sanford, NC 27331 9197755531</t>
  </si>
  <si>
    <t>Kelly Lipford, P.O.  Box 128, Wentworth, NC 27375 3366343232</t>
  </si>
  <si>
    <t>Raymond Geller, PSC Box 2004, Camp Lejeune, NC 28542 9103888545</t>
  </si>
  <si>
    <t>Tim Eldridge, 1722 Toal Street, Charlotte, NC 28206 7043327280</t>
  </si>
  <si>
    <t>LOCAL 870 ELEVATOR CONSTRUCTORS JAC</t>
  </si>
  <si>
    <t>ROGER C. SHUMATE, PO BOX 387, HILLSBOROUGH, NC 27278 9195966172</t>
  </si>
  <si>
    <t>KIMBERLY TOLER, PO BOX 48, AURORA, NC 27806 2523224111</t>
  </si>
  <si>
    <t>Ray Murfello, 2501 Blue Ridge Road, Ste G-100, Raleigh, NC 27607 9197820720</t>
  </si>
  <si>
    <t>ANNE COLLIE, 209 GREGSON DRIVE, CARY, NC 27511 9193192730</t>
  </si>
  <si>
    <t>Darrell Mellon, 3140 West Arrowood Road, Charlotte, NC 28273 7043782806</t>
  </si>
  <si>
    <t>Sandra Bryant, P.O. Box 667, Enfield, NC 27823 2524451189</t>
  </si>
  <si>
    <t>Dave Clewley, 1808 Norland Road, Charlotte, NC 28205 7045686600</t>
  </si>
  <si>
    <t>Tim Mitchell, 3232 New Hill Holleman Rd, New Hill, NC 27562 9193622509</t>
  </si>
  <si>
    <t>Truett Ray, 12401 Old Creedmoor Road, Raleigh, NC 27613 9198473651</t>
  </si>
  <si>
    <t>Brian Alley, 3990 US 311 Hwy N PO Box 160, Pine Hall, NC 27042 3364276611</t>
  </si>
  <si>
    <t>Karen Rea, 6511 Lexi Lane, Fayetteville, NC 28314 9108646886</t>
  </si>
  <si>
    <t>Joe Johnson, 256 Swain Street, Fayetteville, NC 28303 9108266105</t>
  </si>
  <si>
    <t>Tony McCarthy, 1660 Piney Plains Rd, Cary, NC 27518 9194605621</t>
  </si>
  <si>
    <t>Town of Smithfield - Water Treatment Plant</t>
  </si>
  <si>
    <t>Ray Peal, P.O. Box 761, 350 East Market St., Smithfield, NC 27577 9199347730</t>
  </si>
  <si>
    <t>Ray Peal</t>
  </si>
  <si>
    <t>P.O. Box 761, 350 East Market St.</t>
  </si>
  <si>
    <t>Kelly Huffman, 1216 BLOWING ROCK BLVD. NE, LENOIR, NC 28645 8287582383</t>
  </si>
  <si>
    <t>Brendan Hale, 517 Mercury St., Raleigh, NC 27603 9198282975</t>
  </si>
  <si>
    <t>PY 07 - 08</t>
  </si>
  <si>
    <t>PY 08 - 09</t>
  </si>
  <si>
    <t>PY 09 - 10</t>
  </si>
  <si>
    <t>PY 10 - 11</t>
  </si>
  <si>
    <t>PY 11 - 12</t>
  </si>
  <si>
    <t>PY 12 - 13</t>
  </si>
  <si>
    <t>PY 11- 12</t>
  </si>
  <si>
    <t xml:space="preserve">PY 10 - 11 </t>
  </si>
  <si>
    <t>Kelley</t>
  </si>
  <si>
    <t>Barry</t>
  </si>
  <si>
    <t>Anita</t>
  </si>
  <si>
    <t>JUSTIN</t>
  </si>
  <si>
    <t>MONTROY</t>
  </si>
  <si>
    <t>Frazier</t>
  </si>
  <si>
    <t>Newton</t>
  </si>
  <si>
    <t>Henry</t>
  </si>
  <si>
    <t>Dunston</t>
  </si>
  <si>
    <t>Quay</t>
  </si>
  <si>
    <t>Elish</t>
  </si>
  <si>
    <t>Hughes</t>
  </si>
  <si>
    <t>Matthew</t>
  </si>
  <si>
    <t>Moore</t>
  </si>
  <si>
    <t>Swanson</t>
  </si>
  <si>
    <t>Williams</t>
  </si>
  <si>
    <t>Keech</t>
  </si>
  <si>
    <t>Rice</t>
  </si>
  <si>
    <t>Bobby</t>
  </si>
  <si>
    <t>Smith, Jr.</t>
  </si>
  <si>
    <t>Mitchell</t>
  </si>
  <si>
    <t>Hawes</t>
  </si>
  <si>
    <t>Payne</t>
  </si>
  <si>
    <t>Alain</t>
  </si>
  <si>
    <t>Taylor, Jr.</t>
  </si>
  <si>
    <t>DeAngelo</t>
  </si>
  <si>
    <t>Tyler</t>
  </si>
  <si>
    <t>Stephanie</t>
  </si>
  <si>
    <t>Megahan</t>
  </si>
  <si>
    <t>Mertek Solutions, Inc.</t>
  </si>
  <si>
    <t>Communication Services LLC</t>
  </si>
  <si>
    <t>February New Prog</t>
  </si>
  <si>
    <t>Tex-Cap Electric</t>
  </si>
  <si>
    <t>Mertek Solutions</t>
  </si>
  <si>
    <t>2-19-13</t>
  </si>
  <si>
    <t>Alvin</t>
  </si>
  <si>
    <t>Herbert</t>
  </si>
  <si>
    <t>Grass America Inc</t>
  </si>
  <si>
    <t>Caterpillar</t>
  </si>
  <si>
    <t>Asheville City Schools - canceled</t>
  </si>
  <si>
    <t>Bojangles' Restaurants, Inc. - canceled</t>
  </si>
  <si>
    <t>Buncombe County Schools - canceled</t>
  </si>
  <si>
    <t>( New programs from 1 year ago  
"X" by the program number means the QA has not yet been reported )</t>
  </si>
  <si>
    <t>Incomplete out of 44 new programs</t>
  </si>
  <si>
    <t>CS where a discrepancy was noted (Y/N)</t>
  </si>
  <si>
    <t>Lt. Mike Yelton, 100 Court Plz., Asheville, NC 28802 828-259-5933</t>
  </si>
  <si>
    <t>March New Prog</t>
  </si>
  <si>
    <t>Surazal Systems, Inc.</t>
  </si>
  <si>
    <t>Kirlin Carolinas, LLC</t>
  </si>
  <si>
    <t>Canines For Service</t>
  </si>
  <si>
    <t>Big Johns Electric</t>
  </si>
  <si>
    <t>Rescheduled</t>
  </si>
  <si>
    <t>Alexis</t>
  </si>
  <si>
    <t>Reese</t>
  </si>
  <si>
    <t>Farmer</t>
  </si>
  <si>
    <t>Mary</t>
  </si>
  <si>
    <t>Bush</t>
  </si>
  <si>
    <t>Jeff</t>
  </si>
  <si>
    <t>Sawyer</t>
  </si>
  <si>
    <t>Weatherington</t>
  </si>
  <si>
    <t>Simpisins</t>
  </si>
  <si>
    <t>BATTEN</t>
  </si>
  <si>
    <t>JACOB</t>
  </si>
  <si>
    <t>BAUGHN</t>
  </si>
  <si>
    <t>JASON</t>
  </si>
  <si>
    <t>BURGESS</t>
  </si>
  <si>
    <t>CARTER</t>
  </si>
  <si>
    <t>BRANDON</t>
  </si>
  <si>
    <t>CARTRETTE</t>
  </si>
  <si>
    <t>COFFEY</t>
  </si>
  <si>
    <t>TRAVIS</t>
  </si>
  <si>
    <t>DAVIS</t>
  </si>
  <si>
    <t>JOSHUA</t>
  </si>
  <si>
    <t>DUCKWORTH</t>
  </si>
  <si>
    <t>EDWARD</t>
  </si>
  <si>
    <t>ELLIOTT</t>
  </si>
  <si>
    <t>RALPH</t>
  </si>
  <si>
    <t>FRANCIS</t>
  </si>
  <si>
    <t>GOLLAWAY</t>
  </si>
  <si>
    <t>JERRY</t>
  </si>
  <si>
    <t>HARRIS</t>
  </si>
  <si>
    <t>DANIEL</t>
  </si>
  <si>
    <t>HAUSER</t>
  </si>
  <si>
    <t>WILLIAM</t>
  </si>
  <si>
    <t>HIGHSMITH</t>
  </si>
  <si>
    <t>RODNEY</t>
  </si>
  <si>
    <t>HITCHCOCK</t>
  </si>
  <si>
    <t>MARK</t>
  </si>
  <si>
    <t>HUNSUCKER</t>
  </si>
  <si>
    <t>CHRISTOPHER</t>
  </si>
  <si>
    <t>HUTCHENS</t>
  </si>
  <si>
    <t>DEAN</t>
  </si>
  <si>
    <t>KINDER</t>
  </si>
  <si>
    <t>BILLY</t>
  </si>
  <si>
    <t>LAWSON</t>
  </si>
  <si>
    <t>JESSIE</t>
  </si>
  <si>
    <t>LEHMER</t>
  </si>
  <si>
    <t>JOHN</t>
  </si>
  <si>
    <t>LEWIS</t>
  </si>
  <si>
    <t>McCOY</t>
  </si>
  <si>
    <t>TRIPP</t>
  </si>
  <si>
    <t>MCTIER</t>
  </si>
  <si>
    <t>BRYAN</t>
  </si>
  <si>
    <t>PUCKETT</t>
  </si>
  <si>
    <t>RECTOR</t>
  </si>
  <si>
    <t>ANDY</t>
  </si>
  <si>
    <t>RIGBY</t>
  </si>
  <si>
    <t>SCHELL</t>
  </si>
  <si>
    <t>JOSEPH</t>
  </si>
  <si>
    <t>SCHULTZ</t>
  </si>
  <si>
    <t>GEORGE</t>
  </si>
  <si>
    <t>SHOOK</t>
  </si>
  <si>
    <t>TRACY</t>
  </si>
  <si>
    <t>SPRADLIN</t>
  </si>
  <si>
    <t>TURNER</t>
  </si>
  <si>
    <t>ROBERT</t>
  </si>
  <si>
    <t>TYSINGER</t>
  </si>
  <si>
    <t>WAGNER</t>
  </si>
  <si>
    <t>WEAVER</t>
  </si>
  <si>
    <t>RICHARD</t>
  </si>
  <si>
    <t>WILLIAMS</t>
  </si>
  <si>
    <t>Raymond</t>
  </si>
  <si>
    <t>Conner</t>
  </si>
  <si>
    <t>Silversthorne</t>
  </si>
  <si>
    <t>Jeffrey</t>
  </si>
  <si>
    <t>Frederick</t>
  </si>
  <si>
    <t>Justin</t>
  </si>
  <si>
    <t>Byrd</t>
  </si>
  <si>
    <t>Brian</t>
  </si>
  <si>
    <t>Coats</t>
  </si>
  <si>
    <t>House</t>
  </si>
  <si>
    <t>Lancaster</t>
  </si>
  <si>
    <t>Coleman</t>
  </si>
  <si>
    <t>Snead</t>
  </si>
  <si>
    <t>Blake</t>
  </si>
  <si>
    <t>Johnson</t>
  </si>
  <si>
    <t>BURNETTE</t>
  </si>
  <si>
    <t>Lowe</t>
  </si>
  <si>
    <t>Dunkley</t>
  </si>
  <si>
    <t>Edwin</t>
  </si>
  <si>
    <t>Lugo</t>
  </si>
  <si>
    <t>Nick</t>
  </si>
  <si>
    <t>Batson</t>
  </si>
  <si>
    <t>Oleg</t>
  </si>
  <si>
    <t>Prosanov</t>
  </si>
  <si>
    <t>Caleb</t>
  </si>
  <si>
    <t>Tumblin</t>
  </si>
  <si>
    <t>Mitch</t>
  </si>
  <si>
    <t>Parrish</t>
  </si>
  <si>
    <t>North Carolina Department of Public Safety</t>
  </si>
  <si>
    <t>Tex-Cap Electric, Inc.</t>
  </si>
  <si>
    <t>Surazal Systems, Inc</t>
  </si>
  <si>
    <t>Canines for Service</t>
  </si>
  <si>
    <t>CITY OF CONCORD/UTILITIES DEPT./ELECTRIC</t>
  </si>
  <si>
    <t>Totals</t>
  </si>
  <si>
    <t>Deregister the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</si>
</sst>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yyyy"/>
    <numFmt numFmtId="165" formatCode="mm/dd/yyyy"/>
    <numFmt numFmtId="166" formatCode="mm/dd/yy;@"/>
    <numFmt numFmtId="167" formatCode="[&lt;=9999999]###\-####;\(###\)\ ###\-####"/>
  </numFmts>
  <fonts count="116" x14ac:knownFonts="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name val="Arial"/>
      <family val="2"/>
    </font>
    <font>
      <sz val="10"/>
      <name val="Microsoft Sans Serif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sz val="10"/>
      <color theme="1"/>
      <name val="Microsoft Sans Serif"/>
      <family val="2"/>
    </font>
    <font>
      <b/>
      <sz val="10"/>
      <color indexed="8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Microsoft Sans Serif"/>
      <family val="2"/>
    </font>
    <font>
      <b/>
      <sz val="9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8"/>
      <color indexed="8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81">
    <xf numFmtId="0" fontId="0" fillId="0" borderId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20" borderId="1" applyNumberFormat="0" applyAlignment="0" applyProtection="0"/>
    <xf numFmtId="0" fontId="41" fillId="20" borderId="1" applyNumberFormat="0" applyAlignment="0" applyProtection="0"/>
    <xf numFmtId="0" fontId="41" fillId="20" borderId="1" applyNumberFormat="0" applyAlignment="0" applyProtection="0"/>
    <xf numFmtId="0" fontId="42" fillId="21" borderId="2" applyNumberFormat="0" applyAlignment="0" applyProtection="0"/>
    <xf numFmtId="0" fontId="42" fillId="21" borderId="2" applyNumberFormat="0" applyAlignment="0" applyProtection="0"/>
    <xf numFmtId="0" fontId="42" fillId="21" borderId="2" applyNumberFormat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5" fillId="0" borderId="3" applyNumberFormat="0" applyFill="0" applyAlignment="0" applyProtection="0"/>
    <xf numFmtId="0" fontId="45" fillId="0" borderId="3" applyNumberFormat="0" applyFill="0" applyAlignment="0" applyProtection="0"/>
    <xf numFmtId="0" fontId="45" fillId="0" borderId="3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7" fillId="0" borderId="5" applyNumberFormat="0" applyFill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68" fillId="0" borderId="0"/>
    <xf numFmtId="0" fontId="63" fillId="0" borderId="0"/>
    <xf numFmtId="0" fontId="64" fillId="0" borderId="0"/>
    <xf numFmtId="0" fontId="63" fillId="0" borderId="0"/>
    <xf numFmtId="0" fontId="68" fillId="0" borderId="0"/>
    <xf numFmtId="0" fontId="68" fillId="0" borderId="0"/>
    <xf numFmtId="0" fontId="68" fillId="0" borderId="0"/>
    <xf numFmtId="0" fontId="62" fillId="0" borderId="0"/>
    <xf numFmtId="0" fontId="15" fillId="0" borderId="0"/>
    <xf numFmtId="0" fontId="63" fillId="0" borderId="0"/>
    <xf numFmtId="0" fontId="64" fillId="0" borderId="0"/>
    <xf numFmtId="0" fontId="63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67" fillId="0" borderId="0"/>
    <xf numFmtId="0" fontId="60" fillId="0" borderId="0"/>
    <xf numFmtId="0" fontId="20" fillId="0" borderId="0"/>
    <xf numFmtId="0" fontId="38" fillId="0" borderId="0"/>
    <xf numFmtId="0" fontId="38" fillId="23" borderId="7" applyNumberFormat="0" applyFont="0" applyAlignment="0" applyProtection="0"/>
    <xf numFmtId="0" fontId="38" fillId="23" borderId="7" applyNumberFormat="0" applyFont="0" applyAlignment="0" applyProtection="0"/>
    <xf numFmtId="0" fontId="38" fillId="23" borderId="7" applyNumberFormat="0" applyFont="0" applyAlignment="0" applyProtection="0"/>
    <xf numFmtId="0" fontId="51" fillId="20" borderId="8" applyNumberFormat="0" applyAlignment="0" applyProtection="0"/>
    <xf numFmtId="0" fontId="51" fillId="20" borderId="8" applyNumberFormat="0" applyAlignment="0" applyProtection="0"/>
    <xf numFmtId="0" fontId="51" fillId="20" borderId="8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4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1" fillId="0" borderId="0"/>
    <xf numFmtId="0" fontId="7" fillId="0" borderId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74" fillId="51" borderId="0" applyNumberFormat="0" applyBorder="0" applyAlignment="0" applyProtection="0"/>
    <xf numFmtId="0" fontId="74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75" fillId="55" borderId="0" applyNumberFormat="0" applyBorder="0" applyAlignment="0" applyProtection="0"/>
    <xf numFmtId="0" fontId="76" fillId="56" borderId="37" applyNumberFormat="0" applyAlignment="0" applyProtection="0"/>
    <xf numFmtId="0" fontId="77" fillId="57" borderId="38" applyNumberFormat="0" applyAlignment="0" applyProtection="0"/>
    <xf numFmtId="0" fontId="78" fillId="0" borderId="0" applyNumberFormat="0" applyFill="0" applyBorder="0" applyAlignment="0" applyProtection="0"/>
    <xf numFmtId="0" fontId="79" fillId="58" borderId="0" applyNumberFormat="0" applyBorder="0" applyAlignment="0" applyProtection="0"/>
    <xf numFmtId="0" fontId="80" fillId="0" borderId="39" applyNumberFormat="0" applyFill="0" applyAlignment="0" applyProtection="0"/>
    <xf numFmtId="0" fontId="81" fillId="0" borderId="40" applyNumberFormat="0" applyFill="0" applyAlignment="0" applyProtection="0"/>
    <xf numFmtId="0" fontId="82" fillId="0" borderId="41" applyNumberFormat="0" applyFill="0" applyAlignment="0" applyProtection="0"/>
    <xf numFmtId="0" fontId="82" fillId="0" borderId="0" applyNumberFormat="0" applyFill="0" applyBorder="0" applyAlignment="0" applyProtection="0"/>
    <xf numFmtId="0" fontId="83" fillId="59" borderId="37" applyNumberFormat="0" applyAlignment="0" applyProtection="0"/>
    <xf numFmtId="0" fontId="84" fillId="0" borderId="42" applyNumberFormat="0" applyFill="0" applyAlignment="0" applyProtection="0"/>
    <xf numFmtId="0" fontId="85" fillId="60" borderId="0" applyNumberFormat="0" applyBorder="0" applyAlignment="0" applyProtection="0"/>
    <xf numFmtId="0" fontId="8" fillId="0" borderId="0"/>
    <xf numFmtId="0" fontId="15" fillId="0" borderId="0"/>
    <xf numFmtId="0" fontId="73" fillId="0" borderId="0"/>
    <xf numFmtId="0" fontId="15" fillId="0" borderId="0"/>
    <xf numFmtId="0" fontId="73" fillId="0" borderId="0"/>
    <xf numFmtId="0" fontId="15" fillId="0" borderId="0"/>
    <xf numFmtId="0" fontId="73" fillId="0" borderId="0"/>
    <xf numFmtId="0" fontId="15" fillId="0" borderId="0"/>
    <xf numFmtId="0" fontId="72" fillId="23" borderId="7" applyNumberFormat="0" applyFont="0" applyAlignment="0" applyProtection="0"/>
    <xf numFmtId="0" fontId="72" fillId="23" borderId="7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38" fillId="61" borderId="43" applyNumberFormat="0" applyFont="0" applyAlignment="0" applyProtection="0"/>
    <xf numFmtId="0" fontId="15" fillId="23" borderId="7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38" fillId="61" borderId="43" applyNumberFormat="0" applyFont="0" applyAlignment="0" applyProtection="0"/>
    <xf numFmtId="0" fontId="15" fillId="23" borderId="7" applyNumberFormat="0" applyFont="0" applyAlignment="0" applyProtection="0"/>
    <xf numFmtId="0" fontId="38" fillId="61" borderId="43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86" fillId="56" borderId="44" applyNumberFormat="0" applyAlignment="0" applyProtection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0" applyNumberFormat="0" applyFill="0" applyBorder="0" applyAlignment="0" applyProtection="0"/>
    <xf numFmtId="0" fontId="15" fillId="23" borderId="7" applyNumberFormat="0" applyFont="0" applyAlignment="0" applyProtection="0"/>
    <xf numFmtId="0" fontId="101" fillId="0" borderId="0"/>
    <xf numFmtId="0" fontId="5" fillId="0" borderId="0"/>
    <xf numFmtId="0" fontId="4" fillId="0" borderId="0"/>
    <xf numFmtId="0" fontId="108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3" fillId="0" borderId="0"/>
    <xf numFmtId="0" fontId="3" fillId="0" borderId="0"/>
    <xf numFmtId="0" fontId="15" fillId="0" borderId="0"/>
    <xf numFmtId="0" fontId="15" fillId="23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3" fillId="0" borderId="0"/>
    <xf numFmtId="0" fontId="111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113" fillId="0" borderId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113" fillId="0" borderId="0"/>
    <xf numFmtId="0" fontId="39" fillId="14" borderId="0" applyNumberFormat="0" applyBorder="0" applyAlignment="0" applyProtection="0"/>
    <xf numFmtId="0" fontId="113" fillId="0" borderId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40" fillId="3" borderId="0" applyNumberFormat="0" applyBorder="0" applyAlignment="0" applyProtection="0"/>
    <xf numFmtId="0" fontId="41" fillId="20" borderId="1" applyNumberFormat="0" applyAlignment="0" applyProtection="0"/>
    <xf numFmtId="0" fontId="42" fillId="21" borderId="2" applyNumberFormat="0" applyAlignment="0" applyProtection="0"/>
    <xf numFmtId="44" fontId="1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5" fillId="0" borderId="3" applyNumberFormat="0" applyFill="0" applyAlignment="0" applyProtection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8" fillId="7" borderId="1" applyNumberFormat="0" applyAlignment="0" applyProtection="0"/>
    <xf numFmtId="0" fontId="49" fillId="0" borderId="6" applyNumberFormat="0" applyFill="0" applyAlignment="0" applyProtection="0"/>
    <xf numFmtId="0" fontId="50" fillId="22" borderId="0" applyNumberFormat="0" applyBorder="0" applyAlignment="0" applyProtection="0"/>
    <xf numFmtId="0" fontId="113" fillId="0" borderId="0"/>
    <xf numFmtId="0" fontId="38" fillId="23" borderId="7" applyNumberFormat="0" applyFont="0" applyAlignment="0" applyProtection="0"/>
    <xf numFmtId="0" fontId="51" fillId="20" borderId="8" applyNumberFormat="0" applyAlignment="0" applyProtection="0"/>
    <xf numFmtId="9" fontId="1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13" fillId="0" borderId="0"/>
    <xf numFmtId="0" fontId="2" fillId="0" borderId="0"/>
    <xf numFmtId="0" fontId="2" fillId="0" borderId="0"/>
    <xf numFmtId="0" fontId="113" fillId="0" borderId="0"/>
    <xf numFmtId="0" fontId="1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3" fillId="0" borderId="0"/>
    <xf numFmtId="0" fontId="113" fillId="0" borderId="0"/>
    <xf numFmtId="0" fontId="1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6">
    <xf numFmtId="0" fontId="0" fillId="0" borderId="0" xfId="0"/>
    <xf numFmtId="0" fontId="21" fillId="0" borderId="0" xfId="129" applyFont="1"/>
    <xf numFmtId="0" fontId="21" fillId="0" borderId="0" xfId="129" applyFont="1" applyAlignment="1">
      <alignment horizontal="center"/>
    </xf>
    <xf numFmtId="0" fontId="24" fillId="0" borderId="0" xfId="129" applyFont="1"/>
    <xf numFmtId="0" fontId="24" fillId="0" borderId="0" xfId="129" applyFont="1" applyFill="1" applyBorder="1" applyAlignment="1">
      <alignment horizontal="center"/>
    </xf>
    <xf numFmtId="1" fontId="24" fillId="0" borderId="10" xfId="129" applyNumberFormat="1" applyFont="1" applyFill="1" applyBorder="1" applyAlignment="1">
      <alignment horizontal="center" vertical="center"/>
    </xf>
    <xf numFmtId="0" fontId="24" fillId="0" borderId="0" xfId="129" applyFont="1" applyBorder="1"/>
    <xf numFmtId="0" fontId="26" fillId="0" borderId="0" xfId="129" applyFont="1" applyBorder="1" applyAlignment="1">
      <alignment horizontal="center"/>
    </xf>
    <xf numFmtId="0" fontId="24" fillId="0" borderId="0" xfId="129" applyFont="1" applyBorder="1" applyAlignment="1">
      <alignment horizontal="left"/>
    </xf>
    <xf numFmtId="0" fontId="24" fillId="0" borderId="0" xfId="129" applyFont="1" applyFill="1" applyBorder="1"/>
    <xf numFmtId="0" fontId="21" fillId="0" borderId="0" xfId="129" applyFont="1" applyBorder="1"/>
    <xf numFmtId="0" fontId="15" fillId="0" borderId="0" xfId="129" applyFont="1" applyFill="1" applyBorder="1"/>
    <xf numFmtId="0" fontId="21" fillId="0" borderId="0" xfId="129" applyFont="1" applyFill="1" applyBorder="1"/>
    <xf numFmtId="0" fontId="18" fillId="0" borderId="0" xfId="129" applyFont="1" applyFill="1" applyBorder="1"/>
    <xf numFmtId="0" fontId="24" fillId="0" borderId="10" xfId="129" applyFont="1" applyFill="1" applyBorder="1" applyAlignment="1">
      <alignment horizontal="left" vertical="center"/>
    </xf>
    <xf numFmtId="9" fontId="24" fillId="0" borderId="11" xfId="144" applyFont="1" applyFill="1" applyBorder="1" applyAlignment="1">
      <alignment horizontal="center" vertical="center"/>
    </xf>
    <xf numFmtId="0" fontId="24" fillId="0" borderId="0" xfId="129" applyFont="1" applyFill="1" applyBorder="1" applyAlignment="1">
      <alignment vertical="center"/>
    </xf>
    <xf numFmtId="0" fontId="24" fillId="0" borderId="0" xfId="129" applyFont="1" applyFill="1" applyBorder="1" applyAlignment="1">
      <alignment horizontal="left" vertical="center"/>
    </xf>
    <xf numFmtId="0" fontId="24" fillId="0" borderId="0" xfId="129" applyFont="1" applyFill="1" applyBorder="1" applyAlignment="1">
      <alignment horizontal="center" vertical="center"/>
    </xf>
    <xf numFmtId="0" fontId="24" fillId="0" borderId="12" xfId="129" applyFont="1" applyFill="1" applyBorder="1" applyAlignment="1">
      <alignment horizontal="left" vertical="center"/>
    </xf>
    <xf numFmtId="9" fontId="24" fillId="0" borderId="13" xfId="14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129" applyFont="1" applyFill="1" applyBorder="1" applyAlignment="1">
      <alignment horizontal="center"/>
    </xf>
    <xf numFmtId="0" fontId="18" fillId="0" borderId="0" xfId="129" applyFont="1" applyBorder="1" applyAlignment="1">
      <alignment horizontal="left"/>
    </xf>
    <xf numFmtId="0" fontId="23" fillId="0" borderId="0" xfId="0" applyFont="1" applyAlignment="1">
      <alignment vertical="center"/>
    </xf>
    <xf numFmtId="1" fontId="24" fillId="0" borderId="0" xfId="129" applyNumberFormat="1" applyFont="1" applyFill="1" applyBorder="1" applyAlignment="1">
      <alignment horizontal="center" vertical="center"/>
    </xf>
    <xf numFmtId="0" fontId="17" fillId="0" borderId="0" xfId="129" applyFont="1" applyFill="1" applyBorder="1"/>
    <xf numFmtId="0" fontId="21" fillId="0" borderId="0" xfId="129" applyFont="1" applyFill="1" applyBorder="1" applyAlignment="1">
      <alignment horizontal="left" vertical="center"/>
    </xf>
    <xf numFmtId="0" fontId="26" fillId="0" borderId="20" xfId="129" applyFont="1" applyFill="1" applyBorder="1" applyAlignment="1">
      <alignment horizontal="center" vertical="center"/>
    </xf>
    <xf numFmtId="0" fontId="26" fillId="0" borderId="0" xfId="129" applyFont="1" applyAlignment="1">
      <alignment horizontal="center"/>
    </xf>
    <xf numFmtId="0" fontId="24" fillId="0" borderId="0" xfId="129" applyFont="1" applyBorder="1" applyAlignment="1">
      <alignment vertical="center" wrapText="1"/>
    </xf>
    <xf numFmtId="0" fontId="21" fillId="0" borderId="0" xfId="129" applyFont="1" applyBorder="1" applyAlignment="1">
      <alignment vertical="center" wrapText="1"/>
    </xf>
    <xf numFmtId="0" fontId="24" fillId="0" borderId="0" xfId="129" applyFont="1" applyAlignment="1">
      <alignment vertical="center" wrapText="1"/>
    </xf>
    <xf numFmtId="1" fontId="19" fillId="0" borderId="19" xfId="129" applyNumberFormat="1" applyFont="1" applyFill="1" applyBorder="1" applyAlignment="1">
      <alignment horizontal="center" vertical="center"/>
    </xf>
    <xf numFmtId="0" fontId="23" fillId="0" borderId="0" xfId="129" applyFont="1"/>
    <xf numFmtId="0" fontId="24" fillId="0" borderId="0" xfId="129" applyFont="1" applyBorder="1" applyAlignment="1">
      <alignment horizontal="left" vertical="center" wrapText="1"/>
    </xf>
    <xf numFmtId="0" fontId="26" fillId="0" borderId="0" xfId="129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129" applyFont="1" applyFill="1" applyBorder="1" applyAlignment="1">
      <alignment vertical="center" shrinkToFit="1"/>
    </xf>
    <xf numFmtId="1" fontId="18" fillId="0" borderId="10" xfId="129" applyNumberFormat="1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35" fillId="0" borderId="0" xfId="129" applyFont="1" applyFill="1" applyBorder="1" applyAlignment="1">
      <alignment horizontal="left" vertical="center"/>
    </xf>
    <xf numFmtId="0" fontId="35" fillId="0" borderId="0" xfId="129" applyFont="1" applyBorder="1" applyAlignment="1">
      <alignment horizontal="left"/>
    </xf>
    <xf numFmtId="0" fontId="36" fillId="0" borderId="20" xfId="129" applyFont="1" applyFill="1" applyBorder="1" applyAlignment="1">
      <alignment horizontal="left" vertical="center"/>
    </xf>
    <xf numFmtId="49" fontId="36" fillId="0" borderId="20" xfId="129" applyNumberFormat="1" applyFont="1" applyFill="1" applyBorder="1" applyAlignment="1">
      <alignment horizontal="center" vertical="center"/>
    </xf>
    <xf numFmtId="0" fontId="35" fillId="0" borderId="0" xfId="129" applyFont="1" applyFill="1" applyBorder="1"/>
    <xf numFmtId="0" fontId="35" fillId="0" borderId="10" xfId="129" applyFont="1" applyFill="1" applyBorder="1" applyAlignment="1">
      <alignment horizontal="left" vertical="center"/>
    </xf>
    <xf numFmtId="1" fontId="35" fillId="0" borderId="10" xfId="129" applyNumberFormat="1" applyFont="1" applyFill="1" applyBorder="1" applyAlignment="1">
      <alignment horizontal="center" vertical="center"/>
    </xf>
    <xf numFmtId="0" fontId="35" fillId="0" borderId="0" xfId="129" applyFont="1" applyFill="1" applyBorder="1" applyAlignment="1">
      <alignment vertical="center"/>
    </xf>
    <xf numFmtId="1" fontId="35" fillId="0" borderId="0" xfId="129" applyNumberFormat="1" applyFont="1" applyFill="1" applyBorder="1" applyAlignment="1">
      <alignment horizontal="center" vertical="center"/>
    </xf>
    <xf numFmtId="0" fontId="34" fillId="0" borderId="0" xfId="129" applyFont="1" applyFill="1" applyBorder="1" applyAlignment="1">
      <alignment horizontal="center" vertical="center"/>
    </xf>
    <xf numFmtId="0" fontId="35" fillId="0" borderId="0" xfId="129" applyFont="1" applyFill="1" applyBorder="1" applyAlignment="1">
      <alignment horizontal="center"/>
    </xf>
    <xf numFmtId="1" fontId="35" fillId="0" borderId="0" xfId="129" applyNumberFormat="1" applyFont="1" applyFill="1" applyBorder="1" applyAlignment="1">
      <alignment horizontal="center"/>
    </xf>
    <xf numFmtId="1" fontId="21" fillId="0" borderId="0" xfId="129" applyNumberFormat="1" applyFont="1" applyFill="1" applyBorder="1" applyAlignment="1">
      <alignment horizontal="center" vertical="center"/>
    </xf>
    <xf numFmtId="0" fontId="23" fillId="0" borderId="0" xfId="129" applyFont="1" applyFill="1" applyBorder="1" applyAlignment="1">
      <alignment horizontal="center" vertical="center"/>
    </xf>
    <xf numFmtId="0" fontId="21" fillId="0" borderId="0" xfId="129" applyFont="1" applyFill="1" applyBorder="1" applyAlignment="1">
      <alignment vertical="center"/>
    </xf>
    <xf numFmtId="0" fontId="30" fillId="0" borderId="0" xfId="0" applyFont="1"/>
    <xf numFmtId="0" fontId="30" fillId="0" borderId="10" xfId="129" applyFont="1" applyFill="1" applyBorder="1" applyAlignment="1">
      <alignment horizontal="left" vertical="center" wrapText="1"/>
    </xf>
    <xf numFmtId="1" fontId="30" fillId="0" borderId="10" xfId="129" applyNumberFormat="1" applyFont="1" applyFill="1" applyBorder="1" applyAlignment="1">
      <alignment horizontal="center" vertical="center" wrapText="1"/>
    </xf>
    <xf numFmtId="0" fontId="30" fillId="0" borderId="0" xfId="129" applyFont="1" applyFill="1" applyBorder="1" applyAlignment="1">
      <alignment wrapText="1"/>
    </xf>
    <xf numFmtId="1" fontId="30" fillId="0" borderId="0" xfId="129" applyNumberFormat="1" applyFont="1" applyFill="1" applyBorder="1" applyAlignment="1">
      <alignment horizontal="center" vertical="center" wrapText="1"/>
    </xf>
    <xf numFmtId="49" fontId="29" fillId="0" borderId="20" xfId="129" applyNumberFormat="1" applyFont="1" applyFill="1" applyBorder="1" applyAlignment="1">
      <alignment horizontal="center" vertical="center"/>
    </xf>
    <xf numFmtId="0" fontId="30" fillId="0" borderId="10" xfId="129" applyFont="1" applyFill="1" applyBorder="1" applyAlignment="1">
      <alignment horizontal="left" vertical="center"/>
    </xf>
    <xf numFmtId="1" fontId="30" fillId="0" borderId="10" xfId="129" applyNumberFormat="1" applyFont="1" applyFill="1" applyBorder="1" applyAlignment="1">
      <alignment horizontal="center" vertical="center"/>
    </xf>
    <xf numFmtId="9" fontId="29" fillId="0" borderId="20" xfId="129" applyNumberFormat="1" applyFont="1" applyFill="1" applyBorder="1" applyAlignment="1">
      <alignment horizontal="center" vertical="center"/>
    </xf>
    <xf numFmtId="9" fontId="30" fillId="0" borderId="10" xfId="129" applyNumberFormat="1" applyFont="1" applyFill="1" applyBorder="1" applyAlignment="1">
      <alignment horizontal="center" vertical="center"/>
    </xf>
    <xf numFmtId="0" fontId="30" fillId="0" borderId="10" xfId="0" applyFont="1" applyBorder="1"/>
    <xf numFmtId="0" fontId="29" fillId="0" borderId="10" xfId="129" applyFont="1" applyFill="1" applyBorder="1" applyAlignment="1">
      <alignment horizontal="left" vertical="center" wrapText="1"/>
    </xf>
    <xf numFmtId="49" fontId="29" fillId="0" borderId="10" xfId="129" applyNumberFormat="1" applyFont="1" applyFill="1" applyBorder="1" applyAlignment="1">
      <alignment horizontal="center" vertical="center" wrapText="1"/>
    </xf>
    <xf numFmtId="0" fontId="30" fillId="0" borderId="10" xfId="129" applyFont="1" applyFill="1" applyBorder="1"/>
    <xf numFmtId="1" fontId="30" fillId="0" borderId="10" xfId="129" applyNumberFormat="1" applyFont="1" applyFill="1" applyBorder="1" applyAlignment="1">
      <alignment horizontal="center"/>
    </xf>
    <xf numFmtId="0" fontId="31" fillId="0" borderId="10" xfId="129" applyFont="1" applyFill="1" applyBorder="1" applyAlignment="1">
      <alignment horizontal="center" vertical="center"/>
    </xf>
    <xf numFmtId="49" fontId="31" fillId="0" borderId="10" xfId="129" applyNumberFormat="1" applyFont="1" applyFill="1" applyBorder="1" applyAlignment="1">
      <alignment horizontal="center" vertical="center"/>
    </xf>
    <xf numFmtId="0" fontId="30" fillId="0" borderId="10" xfId="129" applyFont="1" applyFill="1" applyBorder="1" applyAlignment="1"/>
    <xf numFmtId="0" fontId="30" fillId="0" borderId="10" xfId="129" applyFont="1" applyFill="1" applyBorder="1" applyAlignment="1">
      <alignment horizontal="left"/>
    </xf>
    <xf numFmtId="1" fontId="30" fillId="0" borderId="0" xfId="0" applyNumberFormat="1" applyFont="1"/>
    <xf numFmtId="0" fontId="0" fillId="0" borderId="0" xfId="0" applyAlignment="1">
      <alignment wrapText="1"/>
    </xf>
    <xf numFmtId="0" fontId="24" fillId="0" borderId="0" xfId="132" applyFont="1" applyBorder="1" applyAlignment="1">
      <alignment vertical="center"/>
    </xf>
    <xf numFmtId="1" fontId="26" fillId="0" borderId="15" xfId="129" applyNumberFormat="1" applyFont="1" applyFill="1" applyBorder="1" applyAlignment="1">
      <alignment horizontal="center" vertical="center" wrapText="1"/>
    </xf>
    <xf numFmtId="1" fontId="26" fillId="0" borderId="15" xfId="132" applyNumberFormat="1" applyFont="1" applyFill="1" applyBorder="1" applyAlignment="1">
      <alignment horizontal="center" vertical="center" wrapText="1"/>
    </xf>
    <xf numFmtId="0" fontId="26" fillId="0" borderId="15" xfId="132" applyFont="1" applyFill="1" applyBorder="1" applyAlignment="1">
      <alignment horizontal="center" vertical="center" wrapText="1"/>
    </xf>
    <xf numFmtId="1" fontId="26" fillId="0" borderId="34" xfId="129" applyNumberFormat="1" applyFont="1" applyFill="1" applyBorder="1" applyAlignment="1">
      <alignment horizontal="center" vertical="center" wrapText="1"/>
    </xf>
    <xf numFmtId="1" fontId="24" fillId="0" borderId="29" xfId="132" applyNumberFormat="1" applyFont="1" applyFill="1" applyBorder="1" applyAlignment="1">
      <alignment horizontal="center" vertical="center" wrapText="1"/>
    </xf>
    <xf numFmtId="0" fontId="24" fillId="0" borderId="15" xfId="132" applyFont="1" applyFill="1" applyBorder="1" applyAlignment="1">
      <alignment horizontal="center" vertical="center" wrapText="1"/>
    </xf>
    <xf numFmtId="1" fontId="24" fillId="0" borderId="15" xfId="132" applyNumberFormat="1" applyFont="1" applyFill="1" applyBorder="1" applyAlignment="1">
      <alignment horizontal="center" vertical="center" wrapText="1"/>
    </xf>
    <xf numFmtId="0" fontId="24" fillId="0" borderId="0" xfId="132" applyFont="1" applyFill="1" applyBorder="1" applyAlignment="1">
      <alignment vertical="center"/>
    </xf>
    <xf numFmtId="0" fontId="56" fillId="0" borderId="0" xfId="137" applyFont="1" applyAlignment="1">
      <alignment horizontal="center" vertical="center" wrapText="1"/>
    </xf>
    <xf numFmtId="0" fontId="57" fillId="0" borderId="0" xfId="137" applyFont="1" applyAlignment="1">
      <alignment horizontal="center" vertical="center" wrapText="1"/>
    </xf>
    <xf numFmtId="0" fontId="57" fillId="0" borderId="0" xfId="137" applyFont="1" applyFill="1" applyAlignment="1">
      <alignment horizontal="center" vertical="center" wrapText="1"/>
    </xf>
    <xf numFmtId="0" fontId="38" fillId="0" borderId="0" xfId="137" applyFill="1" applyAlignment="1">
      <alignment horizontal="center" vertical="center" wrapText="1"/>
    </xf>
    <xf numFmtId="0" fontId="38" fillId="0" borderId="0" xfId="137" applyAlignment="1">
      <alignment horizontal="center" vertical="center" wrapText="1"/>
    </xf>
    <xf numFmtId="0" fontId="58" fillId="0" borderId="0" xfId="137" applyFont="1" applyFill="1" applyAlignment="1">
      <alignment horizontal="center" vertical="center" wrapText="1"/>
    </xf>
    <xf numFmtId="0" fontId="31" fillId="0" borderId="35" xfId="129" applyFont="1" applyFill="1" applyBorder="1" applyAlignment="1">
      <alignment horizontal="center" vertical="center" wrapText="1"/>
    </xf>
    <xf numFmtId="1" fontId="26" fillId="0" borderId="29" xfId="132" applyNumberFormat="1" applyFont="1" applyFill="1" applyBorder="1" applyAlignment="1">
      <alignment horizontal="center" vertical="center" wrapText="1"/>
    </xf>
    <xf numFmtId="49" fontId="26" fillId="0" borderId="20" xfId="129" applyNumberFormat="1" applyFont="1" applyFill="1" applyBorder="1" applyAlignment="1">
      <alignment horizontal="center" vertical="center"/>
    </xf>
    <xf numFmtId="1" fontId="26" fillId="0" borderId="19" xfId="129" applyNumberFormat="1" applyFont="1" applyFill="1" applyBorder="1" applyAlignment="1">
      <alignment horizontal="center" vertical="center"/>
    </xf>
    <xf numFmtId="0" fontId="31" fillId="0" borderId="0" xfId="129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0" fontId="31" fillId="0" borderId="0" xfId="129" applyFont="1" applyBorder="1" applyAlignment="1">
      <alignment horizontal="center" vertical="center"/>
    </xf>
    <xf numFmtId="0" fontId="31" fillId="0" borderId="0" xfId="129" applyFont="1" applyFill="1" applyBorder="1" applyAlignment="1">
      <alignment horizontal="center" vertical="center"/>
    </xf>
    <xf numFmtId="1" fontId="19" fillId="0" borderId="0" xfId="129" applyNumberFormat="1" applyFont="1" applyFill="1" applyBorder="1" applyAlignment="1">
      <alignment horizontal="center" vertical="center"/>
    </xf>
    <xf numFmtId="9" fontId="26" fillId="0" borderId="0" xfId="144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9" fontId="15" fillId="0" borderId="10" xfId="137" applyNumberFormat="1" applyFont="1" applyBorder="1" applyAlignment="1">
      <alignment horizontal="center" vertical="center" wrapText="1"/>
    </xf>
    <xf numFmtId="9" fontId="29" fillId="0" borderId="10" xfId="129" applyNumberFormat="1" applyFont="1" applyFill="1" applyBorder="1" applyAlignment="1">
      <alignment horizontal="center" vertical="center"/>
    </xf>
    <xf numFmtId="0" fontId="29" fillId="0" borderId="10" xfId="129" applyFont="1" applyFill="1" applyBorder="1" applyAlignment="1">
      <alignment horizontal="left" vertical="center"/>
    </xf>
    <xf numFmtId="49" fontId="29" fillId="0" borderId="10" xfId="129" applyNumberFormat="1" applyFont="1" applyFill="1" applyBorder="1" applyAlignment="1">
      <alignment horizontal="center" vertical="center"/>
    </xf>
    <xf numFmtId="0" fontId="31" fillId="0" borderId="10" xfId="129" applyFont="1" applyFill="1" applyBorder="1" applyAlignment="1">
      <alignment horizontal="left" vertical="center"/>
    </xf>
    <xf numFmtId="9" fontId="21" fillId="0" borderId="0" xfId="144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1" fontId="15" fillId="0" borderId="10" xfId="129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wrapText="1"/>
    </xf>
    <xf numFmtId="9" fontId="15" fillId="0" borderId="10" xfId="144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wrapText="1"/>
    </xf>
    <xf numFmtId="9" fontId="28" fillId="0" borderId="10" xfId="130" applyNumberFormat="1" applyFont="1" applyFill="1" applyBorder="1" applyAlignment="1">
      <alignment horizontal="center" vertical="center" wrapText="1"/>
    </xf>
    <xf numFmtId="0" fontId="57" fillId="0" borderId="0" xfId="137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9" fontId="21" fillId="0" borderId="0" xfId="137" applyNumberFormat="1" applyFont="1" applyFill="1" applyBorder="1" applyAlignment="1">
      <alignment horizontal="center" vertical="center" wrapText="1"/>
    </xf>
    <xf numFmtId="9" fontId="15" fillId="0" borderId="0" xfId="137" applyNumberFormat="1" applyFont="1" applyFill="1" applyBorder="1" applyAlignment="1">
      <alignment horizontal="center" vertical="center" wrapText="1"/>
    </xf>
    <xf numFmtId="0" fontId="30" fillId="0" borderId="0" xfId="129" applyFont="1" applyFill="1" applyBorder="1" applyAlignment="1">
      <alignment horizontal="left" vertical="center"/>
    </xf>
    <xf numFmtId="1" fontId="30" fillId="0" borderId="0" xfId="129" applyNumberFormat="1" applyFont="1" applyFill="1" applyBorder="1" applyAlignment="1">
      <alignment horizontal="center" vertical="center"/>
    </xf>
    <xf numFmtId="14" fontId="24" fillId="0" borderId="0" xfId="0" applyNumberFormat="1" applyFont="1" applyBorder="1" applyAlignment="1">
      <alignment horizontal="center" vertical="center" wrapText="1"/>
    </xf>
    <xf numFmtId="9" fontId="15" fillId="27" borderId="10" xfId="144" applyFont="1" applyFill="1" applyBorder="1" applyAlignment="1">
      <alignment horizontal="center" vertical="center" wrapText="1"/>
    </xf>
    <xf numFmtId="9" fontId="15" fillId="28" borderId="10" xfId="144" applyFont="1" applyFill="1" applyBorder="1" applyAlignment="1">
      <alignment horizontal="center" vertical="center" wrapText="1"/>
    </xf>
    <xf numFmtId="0" fontId="15" fillId="0" borderId="10" xfId="129" applyFont="1" applyFill="1" applyBorder="1" applyAlignment="1">
      <alignment vertical="center"/>
    </xf>
    <xf numFmtId="9" fontId="69" fillId="27" borderId="10" xfId="144" applyFont="1" applyFill="1" applyBorder="1" applyAlignment="1">
      <alignment horizontal="center" vertical="center" wrapText="1"/>
    </xf>
    <xf numFmtId="1" fontId="26" fillId="0" borderId="24" xfId="132" applyNumberFormat="1" applyFont="1" applyFill="1" applyBorder="1" applyAlignment="1">
      <alignment horizontal="center" vertical="center" wrapText="1"/>
    </xf>
    <xf numFmtId="1" fontId="24" fillId="0" borderId="24" xfId="132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15" fillId="0" borderId="0" xfId="0" applyFont="1"/>
    <xf numFmtId="0" fontId="24" fillId="0" borderId="0" xfId="0" applyFont="1" applyBorder="1" applyAlignment="1">
      <alignment horizontal="center" vertical="center" wrapText="1"/>
    </xf>
    <xf numFmtId="0" fontId="30" fillId="30" borderId="10" xfId="129" applyFont="1" applyFill="1" applyBorder="1" applyAlignment="1">
      <alignment horizontal="left" vertical="center"/>
    </xf>
    <xf numFmtId="0" fontId="30" fillId="0" borderId="0" xfId="0" applyFont="1" applyAlignment="1"/>
    <xf numFmtId="0" fontId="29" fillId="0" borderId="20" xfId="129" applyFont="1" applyFill="1" applyBorder="1" applyAlignment="1">
      <alignment horizontal="left" vertical="center"/>
    </xf>
    <xf numFmtId="0" fontId="30" fillId="0" borderId="12" xfId="129" applyFont="1" applyFill="1" applyBorder="1" applyAlignment="1">
      <alignment horizontal="left" vertical="center"/>
    </xf>
    <xf numFmtId="1" fontId="15" fillId="0" borderId="10" xfId="137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4" fillId="0" borderId="0" xfId="129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90" fillId="0" borderId="0" xfId="0" applyFont="1" applyFill="1" applyAlignment="1"/>
    <xf numFmtId="0" fontId="23" fillId="30" borderId="10" xfId="0" applyFont="1" applyFill="1" applyBorder="1" applyAlignment="1">
      <alignment wrapText="1"/>
    </xf>
    <xf numFmtId="0" fontId="23" fillId="30" borderId="10" xfId="0" applyFont="1" applyFill="1" applyBorder="1" applyAlignment="1">
      <alignment horizontal="center" wrapText="1"/>
    </xf>
    <xf numFmtId="0" fontId="20" fillId="30" borderId="10" xfId="133" applyFont="1" applyFill="1" applyBorder="1" applyAlignment="1">
      <alignment wrapText="1"/>
    </xf>
    <xf numFmtId="0" fontId="0" fillId="30" borderId="10" xfId="0" applyFill="1" applyBorder="1" applyAlignment="1">
      <alignment horizontal="center" wrapText="1"/>
    </xf>
    <xf numFmtId="9" fontId="23" fillId="30" borderId="10" xfId="144" applyFont="1" applyFill="1" applyBorder="1" applyAlignment="1">
      <alignment horizontal="center" wrapText="1"/>
    </xf>
    <xf numFmtId="0" fontId="0" fillId="30" borderId="0" xfId="0" applyFill="1" applyAlignment="1">
      <alignment wrapText="1"/>
    </xf>
    <xf numFmtId="0" fontId="64" fillId="30" borderId="10" xfId="114" applyFill="1" applyBorder="1"/>
    <xf numFmtId="165" fontId="64" fillId="30" borderId="10" xfId="114" applyNumberFormat="1" applyFill="1" applyBorder="1" applyAlignment="1">
      <alignment horizontal="center"/>
    </xf>
    <xf numFmtId="0" fontId="63" fillId="30" borderId="10" xfId="114" applyFont="1" applyFill="1" applyBorder="1"/>
    <xf numFmtId="165" fontId="63" fillId="30" borderId="10" xfId="113" applyNumberFormat="1" applyFill="1" applyBorder="1" applyAlignment="1">
      <alignment horizontal="center"/>
    </xf>
    <xf numFmtId="0" fontId="63" fillId="30" borderId="10" xfId="113" applyFill="1" applyBorder="1"/>
    <xf numFmtId="0" fontId="23" fillId="62" borderId="0" xfId="0" applyFont="1" applyFill="1" applyAlignment="1">
      <alignment horizontal="left"/>
    </xf>
    <xf numFmtId="0" fontId="23" fillId="62" borderId="0" xfId="0" applyFont="1" applyFill="1" applyAlignment="1">
      <alignment horizontal="center"/>
    </xf>
    <xf numFmtId="0" fontId="23" fillId="62" borderId="0" xfId="0" applyFont="1" applyFill="1" applyAlignment="1">
      <alignment horizontal="center" wrapText="1"/>
    </xf>
    <xf numFmtId="0" fontId="63" fillId="62" borderId="0" xfId="113" applyFill="1"/>
    <xf numFmtId="165" fontId="63" fillId="62" borderId="0" xfId="113" applyNumberFormat="1" applyFill="1" applyAlignment="1">
      <alignment horizontal="center"/>
    </xf>
    <xf numFmtId="0" fontId="15" fillId="62" borderId="0" xfId="0" applyFont="1" applyFill="1" applyBorder="1" applyAlignment="1">
      <alignment horizontal="left"/>
    </xf>
    <xf numFmtId="0" fontId="24" fillId="62" borderId="0" xfId="0" applyFont="1" applyFill="1" applyBorder="1" applyAlignment="1">
      <alignment horizontal="left"/>
    </xf>
    <xf numFmtId="0" fontId="27" fillId="62" borderId="0" xfId="131" applyFont="1" applyFill="1" applyBorder="1" applyAlignment="1">
      <alignment horizontal="left"/>
    </xf>
    <xf numFmtId="0" fontId="0" fillId="62" borderId="0" xfId="0" applyFill="1" applyAlignment="1"/>
    <xf numFmtId="0" fontId="59" fillId="62" borderId="0" xfId="0" applyFont="1" applyFill="1" applyBorder="1" applyAlignment="1"/>
    <xf numFmtId="0" fontId="15" fillId="62" borderId="0" xfId="0" applyFont="1" applyFill="1" applyBorder="1" applyAlignment="1">
      <alignment horizontal="center"/>
    </xf>
    <xf numFmtId="0" fontId="59" fillId="62" borderId="0" xfId="0" applyFont="1" applyFill="1" applyBorder="1" applyAlignment="1">
      <alignment horizontal="left"/>
    </xf>
    <xf numFmtId="0" fontId="0" fillId="62" borderId="0" xfId="0" applyFill="1" applyAlignment="1">
      <alignment horizontal="center" wrapText="1"/>
    </xf>
    <xf numFmtId="0" fontId="15" fillId="62" borderId="0" xfId="0" applyFont="1" applyFill="1" applyAlignment="1"/>
    <xf numFmtId="0" fontId="15" fillId="62" borderId="0" xfId="0" applyFont="1" applyFill="1" applyAlignment="1">
      <alignment horizontal="center"/>
    </xf>
    <xf numFmtId="0" fontId="15" fillId="62" borderId="0" xfId="120" applyFill="1" applyBorder="1" applyAlignment="1">
      <alignment horizontal="center"/>
    </xf>
    <xf numFmtId="0" fontId="92" fillId="62" borderId="0" xfId="0" applyFont="1" applyFill="1" applyBorder="1" applyAlignment="1">
      <alignment horizontal="left"/>
    </xf>
    <xf numFmtId="14" fontId="15" fillId="62" borderId="0" xfId="120" applyNumberFormat="1" applyFill="1" applyBorder="1" applyAlignment="1">
      <alignment horizontal="left"/>
    </xf>
    <xf numFmtId="0" fontId="0" fillId="62" borderId="0" xfId="0" applyFill="1" applyAlignment="1">
      <alignment wrapText="1"/>
    </xf>
    <xf numFmtId="0" fontId="15" fillId="62" borderId="0" xfId="120" applyFill="1" applyBorder="1" applyAlignment="1">
      <alignment horizontal="left"/>
    </xf>
    <xf numFmtId="0" fontId="24" fillId="62" borderId="0" xfId="129" applyFont="1" applyFill="1" applyBorder="1" applyAlignment="1"/>
    <xf numFmtId="0" fontId="24" fillId="62" borderId="0" xfId="129" applyFont="1" applyFill="1" applyBorder="1" applyAlignment="1">
      <alignment horizontal="center"/>
    </xf>
    <xf numFmtId="1" fontId="27" fillId="62" borderId="0" xfId="131" applyNumberFormat="1" applyFont="1" applyFill="1" applyBorder="1" applyAlignment="1">
      <alignment horizontal="center"/>
    </xf>
    <xf numFmtId="0" fontId="24" fillId="62" borderId="0" xfId="129" applyFont="1" applyFill="1" applyBorder="1" applyAlignment="1">
      <alignment horizontal="left"/>
    </xf>
    <xf numFmtId="0" fontId="24" fillId="62" borderId="0" xfId="132" applyFont="1" applyFill="1" applyBorder="1" applyAlignment="1"/>
    <xf numFmtId="0" fontId="0" fillId="62" borderId="0" xfId="0" applyFill="1" applyAlignment="1">
      <alignment horizontal="center"/>
    </xf>
    <xf numFmtId="0" fontId="15" fillId="62" borderId="0" xfId="0" applyFont="1" applyFill="1" applyAlignment="1">
      <alignment wrapText="1"/>
    </xf>
    <xf numFmtId="14" fontId="15" fillId="62" borderId="0" xfId="120" applyNumberFormat="1" applyFill="1" applyBorder="1" applyAlignment="1">
      <alignment wrapText="1"/>
    </xf>
    <xf numFmtId="0" fontId="24" fillId="62" borderId="0" xfId="132" applyFont="1" applyFill="1" applyBorder="1" applyAlignment="1">
      <alignment horizontal="left"/>
    </xf>
    <xf numFmtId="1" fontId="15" fillId="62" borderId="0" xfId="0" applyNumberFormat="1" applyFont="1" applyFill="1" applyBorder="1" applyAlignment="1">
      <alignment horizontal="center"/>
    </xf>
    <xf numFmtId="0" fontId="15" fillId="62" borderId="0" xfId="132" applyFont="1" applyFill="1" applyBorder="1" applyAlignment="1">
      <alignment horizontal="left"/>
    </xf>
    <xf numFmtId="0" fontId="15" fillId="62" borderId="0" xfId="132" applyFont="1" applyFill="1" applyBorder="1" applyAlignment="1">
      <alignment horizontal="center"/>
    </xf>
    <xf numFmtId="0" fontId="20" fillId="62" borderId="0" xfId="131" applyFont="1" applyFill="1" applyBorder="1" applyAlignment="1">
      <alignment horizontal="left"/>
    </xf>
    <xf numFmtId="0" fontId="20" fillId="62" borderId="0" xfId="131" applyFont="1" applyFill="1" applyBorder="1" applyAlignment="1">
      <alignment horizontal="center"/>
    </xf>
    <xf numFmtId="0" fontId="15" fillId="62" borderId="0" xfId="129" applyFont="1" applyFill="1" applyBorder="1" applyAlignment="1">
      <alignment horizontal="left"/>
    </xf>
    <xf numFmtId="0" fontId="0" fillId="62" borderId="0" xfId="0" applyFill="1" applyAlignment="1">
      <alignment horizontal="left"/>
    </xf>
    <xf numFmtId="0" fontId="57" fillId="62" borderId="0" xfId="133" applyFont="1" applyFill="1" applyBorder="1" applyAlignment="1">
      <alignment horizontal="left"/>
    </xf>
    <xf numFmtId="0" fontId="57" fillId="62" borderId="0" xfId="133" applyFont="1" applyFill="1" applyBorder="1" applyAlignment="1">
      <alignment horizontal="center"/>
    </xf>
    <xf numFmtId="0" fontId="59" fillId="62" borderId="0" xfId="0" applyFont="1" applyFill="1" applyBorder="1" applyAlignment="1">
      <alignment wrapText="1"/>
    </xf>
    <xf numFmtId="0" fontId="38" fillId="62" borderId="0" xfId="133" applyFont="1" applyFill="1" applyBorder="1" applyAlignment="1">
      <alignment horizontal="center"/>
    </xf>
    <xf numFmtId="0" fontId="38" fillId="62" borderId="0" xfId="133" applyFont="1" applyFill="1" applyBorder="1" applyAlignment="1">
      <alignment horizontal="left"/>
    </xf>
    <xf numFmtId="1" fontId="64" fillId="62" borderId="10" xfId="114" applyNumberFormat="1" applyFill="1" applyBorder="1" applyAlignment="1">
      <alignment horizontal="center"/>
    </xf>
    <xf numFmtId="0" fontId="38" fillId="62" borderId="10" xfId="136" applyFont="1" applyFill="1" applyBorder="1" applyAlignment="1">
      <alignment horizontal="left"/>
    </xf>
    <xf numFmtId="0" fontId="64" fillId="62" borderId="10" xfId="114" applyFill="1" applyBorder="1"/>
    <xf numFmtId="165" fontId="64" fillId="62" borderId="10" xfId="114" applyNumberFormat="1" applyFill="1" applyBorder="1" applyAlignment="1">
      <alignment horizontal="center"/>
    </xf>
    <xf numFmtId="1" fontId="63" fillId="62" borderId="10" xfId="113" applyNumberFormat="1" applyFill="1" applyBorder="1" applyAlignment="1">
      <alignment horizontal="center"/>
    </xf>
    <xf numFmtId="0" fontId="61" fillId="62" borderId="10" xfId="135" applyFont="1" applyFill="1" applyBorder="1" applyAlignment="1">
      <alignment horizontal="left"/>
    </xf>
    <xf numFmtId="165" fontId="63" fillId="62" borderId="10" xfId="113" applyNumberFormat="1" applyFill="1" applyBorder="1" applyAlignment="1">
      <alignment horizontal="left"/>
    </xf>
    <xf numFmtId="0" fontId="63" fillId="62" borderId="10" xfId="113" applyFill="1" applyBorder="1"/>
    <xf numFmtId="165" fontId="63" fillId="62" borderId="10" xfId="113" applyNumberFormat="1" applyFill="1" applyBorder="1" applyAlignment="1">
      <alignment horizontal="center"/>
    </xf>
    <xf numFmtId="0" fontId="15" fillId="62" borderId="10" xfId="0" applyFont="1" applyFill="1" applyBorder="1" applyAlignment="1">
      <alignment horizontal="left"/>
    </xf>
    <xf numFmtId="0" fontId="24" fillId="62" borderId="10" xfId="0" applyFont="1" applyFill="1" applyBorder="1" applyAlignment="1">
      <alignment horizontal="left"/>
    </xf>
    <xf numFmtId="0" fontId="27" fillId="62" borderId="10" xfId="131" applyFont="1" applyFill="1" applyBorder="1" applyAlignment="1">
      <alignment horizontal="left"/>
    </xf>
    <xf numFmtId="0" fontId="64" fillId="62" borderId="0" xfId="114" applyFill="1" applyBorder="1" applyAlignment="1">
      <alignment horizontal="right"/>
    </xf>
    <xf numFmtId="0" fontId="63" fillId="62" borderId="0" xfId="113" applyFill="1" applyBorder="1" applyAlignment="1">
      <alignment horizontal="right"/>
    </xf>
    <xf numFmtId="0" fontId="66" fillId="26" borderId="46" xfId="134" applyFont="1" applyFill="1" applyBorder="1" applyAlignment="1">
      <alignment horizontal="center"/>
    </xf>
    <xf numFmtId="0" fontId="38" fillId="26" borderId="46" xfId="134" applyFont="1" applyFill="1" applyBorder="1" applyAlignment="1">
      <alignment horizontal="center"/>
    </xf>
    <xf numFmtId="0" fontId="38" fillId="26" borderId="10" xfId="134" applyFont="1" applyFill="1" applyBorder="1" applyAlignment="1">
      <alignment horizontal="center" wrapText="1"/>
    </xf>
    <xf numFmtId="0" fontId="38" fillId="26" borderId="47" xfId="134" applyFont="1" applyFill="1" applyBorder="1" applyAlignment="1">
      <alignment horizontal="center" wrapText="1"/>
    </xf>
    <xf numFmtId="0" fontId="38" fillId="26" borderId="27" xfId="134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66" fillId="26" borderId="10" xfId="134" applyFont="1" applyFill="1" applyBorder="1" applyAlignment="1">
      <alignment horizontal="center"/>
    </xf>
    <xf numFmtId="0" fontId="38" fillId="26" borderId="10" xfId="134" applyFont="1" applyFill="1" applyBorder="1" applyAlignment="1">
      <alignment horizontal="center"/>
    </xf>
    <xf numFmtId="0" fontId="29" fillId="0" borderId="23" xfId="129" applyFont="1" applyFill="1" applyBorder="1" applyAlignment="1">
      <alignment vertical="center" wrapText="1"/>
    </xf>
    <xf numFmtId="49" fontId="31" fillId="0" borderId="20" xfId="129" applyNumberFormat="1" applyFont="1" applyFill="1" applyBorder="1" applyAlignment="1">
      <alignment horizontal="center" vertical="center" wrapText="1"/>
    </xf>
    <xf numFmtId="49" fontId="22" fillId="0" borderId="20" xfId="129" applyNumberFormat="1" applyFont="1" applyFill="1" applyBorder="1" applyAlignment="1">
      <alignment horizontal="center" vertical="center" wrapText="1"/>
    </xf>
    <xf numFmtId="0" fontId="24" fillId="0" borderId="0" xfId="132" applyFont="1" applyBorder="1" applyAlignment="1">
      <alignment horizontal="center" vertical="center"/>
    </xf>
    <xf numFmtId="0" fontId="24" fillId="0" borderId="0" xfId="132" applyFont="1" applyFill="1" applyBorder="1" applyAlignment="1">
      <alignment horizontal="center" vertical="center"/>
    </xf>
    <xf numFmtId="0" fontId="24" fillId="0" borderId="10" xfId="132" applyFont="1" applyFill="1" applyBorder="1" applyAlignment="1">
      <alignment horizontal="center" vertical="center" wrapText="1"/>
    </xf>
    <xf numFmtId="1" fontId="24" fillId="0" borderId="10" xfId="129" applyNumberFormat="1" applyFont="1" applyFill="1" applyBorder="1" applyAlignment="1">
      <alignment horizontal="center" vertical="center" wrapText="1"/>
    </xf>
    <xf numFmtId="1" fontId="24" fillId="0" borderId="10" xfId="132" applyNumberFormat="1" applyFont="1" applyFill="1" applyBorder="1" applyAlignment="1">
      <alignment horizontal="center" vertical="center" wrapText="1"/>
    </xf>
    <xf numFmtId="1" fontId="24" fillId="0" borderId="33" xfId="129" applyNumberFormat="1" applyFont="1" applyFill="1" applyBorder="1" applyAlignment="1">
      <alignment horizontal="center" vertical="center" wrapText="1"/>
    </xf>
    <xf numFmtId="0" fontId="24" fillId="0" borderId="14" xfId="132" applyFont="1" applyFill="1" applyBorder="1" applyAlignment="1">
      <alignment horizontal="center" vertical="center" wrapText="1"/>
    </xf>
    <xf numFmtId="1" fontId="24" fillId="0" borderId="12" xfId="129" applyNumberFormat="1" applyFont="1" applyFill="1" applyBorder="1" applyAlignment="1">
      <alignment horizontal="center" vertical="center" wrapText="1"/>
    </xf>
    <xf numFmtId="1" fontId="24" fillId="0" borderId="12" xfId="132" applyNumberFormat="1" applyFont="1" applyFill="1" applyBorder="1" applyAlignment="1">
      <alignment horizontal="center" vertical="center" wrapText="1"/>
    </xf>
    <xf numFmtId="0" fontId="24" fillId="0" borderId="12" xfId="132" applyFont="1" applyFill="1" applyBorder="1" applyAlignment="1">
      <alignment horizontal="center" vertical="center" wrapText="1"/>
    </xf>
    <xf numFmtId="1" fontId="24" fillId="0" borderId="25" xfId="129" applyNumberFormat="1" applyFont="1" applyFill="1" applyBorder="1" applyAlignment="1">
      <alignment horizontal="center" vertical="center" wrapText="1"/>
    </xf>
    <xf numFmtId="0" fontId="24" fillId="0" borderId="17" xfId="132" applyFont="1" applyFill="1" applyBorder="1" applyAlignment="1">
      <alignment horizontal="center" vertical="center" wrapText="1"/>
    </xf>
    <xf numFmtId="0" fontId="26" fillId="0" borderId="19" xfId="132" applyFont="1" applyFill="1" applyBorder="1" applyAlignment="1">
      <alignment horizontal="center" vertical="center" wrapText="1"/>
    </xf>
    <xf numFmtId="0" fontId="24" fillId="0" borderId="10" xfId="129" applyFont="1" applyFill="1" applyBorder="1" applyAlignment="1">
      <alignment horizontal="center" vertical="center" wrapText="1"/>
    </xf>
    <xf numFmtId="0" fontId="25" fillId="67" borderId="27" xfId="132" applyFont="1" applyFill="1" applyBorder="1" applyAlignment="1">
      <alignment horizontal="center" vertical="center" wrapText="1"/>
    </xf>
    <xf numFmtId="49" fontId="25" fillId="67" borderId="27" xfId="132" applyNumberFormat="1" applyFont="1" applyFill="1" applyBorder="1" applyAlignment="1">
      <alignment horizontal="center" vertical="center" wrapText="1"/>
    </xf>
    <xf numFmtId="49" fontId="25" fillId="67" borderId="23" xfId="132" applyNumberFormat="1" applyFont="1" applyFill="1" applyBorder="1" applyAlignment="1">
      <alignment horizontal="center" vertical="center" wrapText="1"/>
    </xf>
    <xf numFmtId="49" fontId="25" fillId="67" borderId="28" xfId="132" applyNumberFormat="1" applyFont="1" applyFill="1" applyBorder="1" applyAlignment="1">
      <alignment horizontal="center" vertical="center" wrapText="1"/>
    </xf>
    <xf numFmtId="0" fontId="25" fillId="67" borderId="10" xfId="132" applyFont="1" applyFill="1" applyBorder="1" applyAlignment="1">
      <alignment horizontal="center" vertical="center" wrapText="1"/>
    </xf>
    <xf numFmtId="49" fontId="25" fillId="67" borderId="10" xfId="132" applyNumberFormat="1" applyFont="1" applyFill="1" applyBorder="1" applyAlignment="1">
      <alignment horizontal="center" vertical="center" wrapText="1"/>
    </xf>
    <xf numFmtId="49" fontId="25" fillId="67" borderId="33" xfId="132" applyNumberFormat="1" applyFont="1" applyFill="1" applyBorder="1" applyAlignment="1">
      <alignment horizontal="center" vertical="center" wrapText="1"/>
    </xf>
    <xf numFmtId="49" fontId="25" fillId="67" borderId="16" xfId="132" applyNumberFormat="1" applyFont="1" applyFill="1" applyBorder="1" applyAlignment="1">
      <alignment horizontal="center" vertical="center" wrapText="1"/>
    </xf>
    <xf numFmtId="9" fontId="24" fillId="0" borderId="12" xfId="144" applyFont="1" applyFill="1" applyBorder="1" applyAlignment="1">
      <alignment horizontal="center" vertical="center"/>
    </xf>
    <xf numFmtId="9" fontId="26" fillId="0" borderId="19" xfId="144" applyFont="1" applyFill="1" applyBorder="1" applyAlignment="1">
      <alignment horizontal="center" vertical="center"/>
    </xf>
    <xf numFmtId="0" fontId="26" fillId="0" borderId="0" xfId="129" applyFont="1" applyFill="1" applyBorder="1" applyAlignment="1">
      <alignment horizontal="right" vertical="center"/>
    </xf>
    <xf numFmtId="1" fontId="26" fillId="0" borderId="0" xfId="129" applyNumberFormat="1" applyFont="1" applyFill="1" applyBorder="1" applyAlignment="1">
      <alignment horizontal="center" vertical="center"/>
    </xf>
    <xf numFmtId="0" fontId="18" fillId="63" borderId="29" xfId="0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9" fontId="18" fillId="0" borderId="20" xfId="0" applyNumberFormat="1" applyFont="1" applyBorder="1"/>
    <xf numFmtId="0" fontId="18" fillId="0" borderId="10" xfId="0" applyFont="1" applyBorder="1" applyAlignment="1">
      <alignment horizontal="center"/>
    </xf>
    <xf numFmtId="9" fontId="18" fillId="0" borderId="10" xfId="0" applyNumberFormat="1" applyFont="1" applyBorder="1"/>
    <xf numFmtId="0" fontId="18" fillId="63" borderId="24" xfId="0" applyFont="1" applyFill="1" applyBorder="1" applyAlignment="1">
      <alignment horizontal="right"/>
    </xf>
    <xf numFmtId="0" fontId="15" fillId="30" borderId="10" xfId="0" applyFont="1" applyFill="1" applyBorder="1" applyAlignment="1">
      <alignment horizontal="center" vertical="center" wrapText="1"/>
    </xf>
    <xf numFmtId="8" fontId="15" fillId="30" borderId="10" xfId="137" applyNumberFormat="1" applyFont="1" applyFill="1" applyBorder="1" applyAlignment="1">
      <alignment horizontal="center" vertical="center" wrapText="1"/>
    </xf>
    <xf numFmtId="8" fontId="15" fillId="30" borderId="10" xfId="82" applyNumberFormat="1" applyFont="1" applyFill="1" applyBorder="1" applyAlignment="1">
      <alignment horizontal="center" vertical="center" wrapText="1"/>
    </xf>
    <xf numFmtId="9" fontId="15" fillId="30" borderId="10" xfId="144" applyFont="1" applyFill="1" applyBorder="1" applyAlignment="1">
      <alignment horizontal="center" vertical="center"/>
    </xf>
    <xf numFmtId="0" fontId="15" fillId="30" borderId="10" xfId="0" applyFont="1" applyFill="1" applyBorder="1" applyAlignment="1">
      <alignment horizontal="left" vertical="center" wrapText="1"/>
    </xf>
    <xf numFmtId="0" fontId="15" fillId="30" borderId="10" xfId="137" applyFont="1" applyFill="1" applyBorder="1" applyAlignment="1">
      <alignment horizontal="center" vertical="center" wrapText="1"/>
    </xf>
    <xf numFmtId="0" fontId="15" fillId="30" borderId="10" xfId="0" applyFont="1" applyFill="1" applyBorder="1" applyAlignment="1">
      <alignment horizontal="center" vertical="center"/>
    </xf>
    <xf numFmtId="9" fontId="15" fillId="30" borderId="10" xfId="137" applyNumberFormat="1" applyFont="1" applyFill="1" applyBorder="1" applyAlignment="1">
      <alignment horizontal="center" vertical="center" wrapText="1"/>
    </xf>
    <xf numFmtId="0" fontId="24" fillId="0" borderId="10" xfId="129" applyFont="1" applyFill="1" applyBorder="1" applyAlignment="1">
      <alignment horizontal="left" vertical="center" wrapText="1"/>
    </xf>
    <xf numFmtId="0" fontId="26" fillId="0" borderId="10" xfId="129" applyFont="1" applyFill="1" applyBorder="1" applyAlignment="1">
      <alignment horizontal="left" vertical="center"/>
    </xf>
    <xf numFmtId="0" fontId="26" fillId="0" borderId="12" xfId="129" applyFont="1" applyFill="1" applyBorder="1" applyAlignment="1">
      <alignment horizontal="left" vertical="center"/>
    </xf>
    <xf numFmtId="0" fontId="26" fillId="0" borderId="0" xfId="129" applyFont="1" applyFill="1" applyBorder="1" applyAlignment="1">
      <alignment horizontal="left" vertical="center"/>
    </xf>
    <xf numFmtId="1" fontId="26" fillId="0" borderId="15" xfId="129" applyNumberFormat="1" applyFont="1" applyFill="1" applyBorder="1" applyAlignment="1">
      <alignment horizontal="center" vertical="center"/>
    </xf>
    <xf numFmtId="0" fontId="24" fillId="70" borderId="26" xfId="129" applyFont="1" applyFill="1" applyBorder="1" applyAlignment="1">
      <alignment horizontal="left" vertical="center"/>
    </xf>
    <xf numFmtId="1" fontId="26" fillId="70" borderId="19" xfId="129" applyNumberFormat="1" applyFont="1" applyFill="1" applyBorder="1" applyAlignment="1">
      <alignment horizontal="center" vertical="center"/>
    </xf>
    <xf numFmtId="0" fontId="24" fillId="70" borderId="10" xfId="129" applyFont="1" applyFill="1" applyBorder="1" applyAlignment="1">
      <alignment vertical="center"/>
    </xf>
    <xf numFmtId="1" fontId="24" fillId="70" borderId="10" xfId="129" applyNumberFormat="1" applyFont="1" applyFill="1" applyBorder="1" applyAlignment="1">
      <alignment horizontal="center" vertical="center"/>
    </xf>
    <xf numFmtId="9" fontId="29" fillId="0" borderId="10" xfId="129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30" fillId="0" borderId="10" xfId="0" applyFont="1" applyBorder="1" applyAlignment="1"/>
    <xf numFmtId="0" fontId="18" fillId="0" borderId="10" xfId="0" applyFont="1" applyFill="1" applyBorder="1" applyAlignment="1">
      <alignment horizontal="center" wrapText="1" shrinkToFit="1"/>
    </xf>
    <xf numFmtId="164" fontId="18" fillId="0" borderId="10" xfId="0" applyNumberFormat="1" applyFont="1" applyFill="1" applyBorder="1" applyAlignment="1">
      <alignment horizontal="center" shrinkToFit="1"/>
    </xf>
    <xf numFmtId="0" fontId="18" fillId="0" borderId="10" xfId="0" applyFont="1" applyFill="1" applyBorder="1" applyAlignment="1">
      <alignment horizontal="center"/>
    </xf>
    <xf numFmtId="0" fontId="18" fillId="0" borderId="29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129" applyFont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8" fillId="0" borderId="48" xfId="0" applyFont="1" applyFill="1" applyBorder="1" applyAlignment="1">
      <alignment horizontal="center"/>
    </xf>
    <xf numFmtId="0" fontId="19" fillId="0" borderId="48" xfId="0" applyFont="1" applyFill="1" applyBorder="1" applyAlignment="1">
      <alignment horizontal="center"/>
    </xf>
    <xf numFmtId="49" fontId="22" fillId="71" borderId="20" xfId="129" applyNumberFormat="1" applyFont="1" applyFill="1" applyBorder="1" applyAlignment="1">
      <alignment horizontal="center" vertical="center"/>
    </xf>
    <xf numFmtId="0" fontId="18" fillId="71" borderId="10" xfId="129" applyFont="1" applyFill="1" applyBorder="1" applyAlignment="1">
      <alignment horizontal="left" vertical="center"/>
    </xf>
    <xf numFmtId="1" fontId="18" fillId="71" borderId="10" xfId="129" applyNumberFormat="1" applyFont="1" applyFill="1" applyBorder="1" applyAlignment="1">
      <alignment horizontal="center" vertical="center"/>
    </xf>
    <xf numFmtId="0" fontId="18" fillId="71" borderId="12" xfId="129" applyFont="1" applyFill="1" applyBorder="1" applyAlignment="1">
      <alignment horizontal="left" vertical="center"/>
    </xf>
    <xf numFmtId="0" fontId="18" fillId="71" borderId="0" xfId="129" applyFont="1" applyFill="1" applyBorder="1" applyAlignment="1">
      <alignment horizontal="left" vertical="center"/>
    </xf>
    <xf numFmtId="1" fontId="18" fillId="71" borderId="0" xfId="129" applyNumberFormat="1" applyFont="1" applyFill="1" applyBorder="1" applyAlignment="1">
      <alignment horizontal="center" vertical="center"/>
    </xf>
    <xf numFmtId="0" fontId="18" fillId="71" borderId="0" xfId="129" applyFont="1" applyFill="1" applyBorder="1"/>
    <xf numFmtId="49" fontId="22" fillId="71" borderId="23" xfId="129" applyNumberFormat="1" applyFont="1" applyFill="1" applyBorder="1" applyAlignment="1">
      <alignment horizontal="center" vertical="center"/>
    </xf>
    <xf numFmtId="0" fontId="18" fillId="71" borderId="10" xfId="129" applyFont="1" applyFill="1" applyBorder="1" applyAlignment="1">
      <alignment vertical="center"/>
    </xf>
    <xf numFmtId="1" fontId="19" fillId="71" borderId="19" xfId="129" applyNumberFormat="1" applyFont="1" applyFill="1" applyBorder="1" applyAlignment="1">
      <alignment horizontal="center" vertical="center"/>
    </xf>
    <xf numFmtId="0" fontId="19" fillId="71" borderId="10" xfId="0" applyFont="1" applyFill="1" applyBorder="1" applyAlignment="1">
      <alignment horizontal="center" wrapText="1" shrinkToFit="1"/>
    </xf>
    <xf numFmtId="49" fontId="22" fillId="69" borderId="20" xfId="129" applyNumberFormat="1" applyFont="1" applyFill="1" applyBorder="1" applyAlignment="1">
      <alignment horizontal="center" vertical="center"/>
    </xf>
    <xf numFmtId="0" fontId="18" fillId="69" borderId="10" xfId="129" applyFont="1" applyFill="1" applyBorder="1" applyAlignment="1">
      <alignment horizontal="left" vertical="center"/>
    </xf>
    <xf numFmtId="1" fontId="18" fillId="69" borderId="10" xfId="129" applyNumberFormat="1" applyFont="1" applyFill="1" applyBorder="1" applyAlignment="1">
      <alignment horizontal="center" vertical="center"/>
    </xf>
    <xf numFmtId="0" fontId="18" fillId="69" borderId="12" xfId="129" applyFont="1" applyFill="1" applyBorder="1" applyAlignment="1">
      <alignment horizontal="left" vertical="center"/>
    </xf>
    <xf numFmtId="0" fontId="18" fillId="69" borderId="0" xfId="129" applyFont="1" applyFill="1" applyBorder="1" applyAlignment="1">
      <alignment horizontal="left" vertical="center"/>
    </xf>
    <xf numFmtId="1" fontId="18" fillId="69" borderId="0" xfId="129" applyNumberFormat="1" applyFont="1" applyFill="1" applyBorder="1" applyAlignment="1">
      <alignment horizontal="center" vertical="center"/>
    </xf>
    <xf numFmtId="0" fontId="18" fillId="69" borderId="0" xfId="129" applyFont="1" applyFill="1" applyBorder="1"/>
    <xf numFmtId="0" fontId="22" fillId="69" borderId="25" xfId="129" applyFont="1" applyFill="1" applyBorder="1" applyAlignment="1">
      <alignment vertical="center" wrapText="1"/>
    </xf>
    <xf numFmtId="49" fontId="22" fillId="69" borderId="23" xfId="129" applyNumberFormat="1" applyFont="1" applyFill="1" applyBorder="1" applyAlignment="1">
      <alignment horizontal="center" vertical="center"/>
    </xf>
    <xf numFmtId="0" fontId="18" fillId="69" borderId="10" xfId="129" applyFont="1" applyFill="1" applyBorder="1" applyAlignment="1">
      <alignment vertical="center"/>
    </xf>
    <xf numFmtId="1" fontId="19" fillId="69" borderId="19" xfId="129" applyNumberFormat="1" applyFont="1" applyFill="1" applyBorder="1" applyAlignment="1">
      <alignment horizontal="center" vertical="center"/>
    </xf>
    <xf numFmtId="1" fontId="19" fillId="69" borderId="15" xfId="129" applyNumberFormat="1" applyFont="1" applyFill="1" applyBorder="1" applyAlignment="1">
      <alignment horizontal="center" vertical="center"/>
    </xf>
    <xf numFmtId="1" fontId="19" fillId="71" borderId="15" xfId="129" applyNumberFormat="1" applyFont="1" applyFill="1" applyBorder="1" applyAlignment="1">
      <alignment horizontal="center" vertical="center"/>
    </xf>
    <xf numFmtId="1" fontId="19" fillId="69" borderId="29" xfId="129" applyNumberFormat="1" applyFont="1" applyFill="1" applyBorder="1" applyAlignment="1">
      <alignment horizontal="center" vertical="center"/>
    </xf>
    <xf numFmtId="1" fontId="19" fillId="69" borderId="24" xfId="129" applyNumberFormat="1" applyFont="1" applyFill="1" applyBorder="1" applyAlignment="1">
      <alignment horizontal="center" vertical="center"/>
    </xf>
    <xf numFmtId="1" fontId="19" fillId="71" borderId="29" xfId="129" applyNumberFormat="1" applyFont="1" applyFill="1" applyBorder="1" applyAlignment="1">
      <alignment horizontal="center" vertical="center"/>
    </xf>
    <xf numFmtId="1" fontId="19" fillId="71" borderId="24" xfId="129" applyNumberFormat="1" applyFont="1" applyFill="1" applyBorder="1" applyAlignment="1">
      <alignment horizontal="center" vertical="center"/>
    </xf>
    <xf numFmtId="0" fontId="18" fillId="69" borderId="0" xfId="129" applyFont="1" applyFill="1" applyBorder="1" applyAlignment="1">
      <alignment horizontal="right" vertical="center"/>
    </xf>
    <xf numFmtId="0" fontId="18" fillId="71" borderId="0" xfId="129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wrapText="1" shrinkToFit="1"/>
    </xf>
    <xf numFmtId="164" fontId="19" fillId="0" borderId="10" xfId="0" applyNumberFormat="1" applyFont="1" applyFill="1" applyBorder="1" applyAlignment="1">
      <alignment horizontal="center" shrinkToFit="1"/>
    </xf>
    <xf numFmtId="0" fontId="15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91" fillId="68" borderId="0" xfId="129" applyFont="1" applyFill="1" applyBorder="1" applyAlignment="1">
      <alignment horizontal="center" vertical="center"/>
    </xf>
    <xf numFmtId="0" fontId="98" fillId="68" borderId="20" xfId="129" applyFont="1" applyFill="1" applyBorder="1" applyAlignment="1">
      <alignment horizontal="center" vertical="center"/>
    </xf>
    <xf numFmtId="49" fontId="98" fillId="68" borderId="18" xfId="129" applyNumberFormat="1" applyFont="1" applyFill="1" applyBorder="1" applyAlignment="1">
      <alignment horizontal="center" vertical="center"/>
    </xf>
    <xf numFmtId="0" fontId="91" fillId="68" borderId="10" xfId="129" applyFont="1" applyFill="1" applyBorder="1" applyAlignment="1"/>
    <xf numFmtId="1" fontId="91" fillId="68" borderId="14" xfId="129" applyNumberFormat="1" applyFont="1" applyFill="1" applyBorder="1" applyAlignment="1">
      <alignment horizontal="center"/>
    </xf>
    <xf numFmtId="0" fontId="91" fillId="68" borderId="10" xfId="129" applyFont="1" applyFill="1" applyBorder="1" applyAlignment="1">
      <alignment horizontal="left"/>
    </xf>
    <xf numFmtId="0" fontId="91" fillId="68" borderId="10" xfId="129" applyFont="1" applyFill="1" applyBorder="1"/>
    <xf numFmtId="0" fontId="99" fillId="68" borderId="0" xfId="129" applyFont="1" applyFill="1" applyBorder="1" applyAlignment="1">
      <alignment horizontal="right" vertical="center"/>
    </xf>
    <xf numFmtId="1" fontId="98" fillId="68" borderId="19" xfId="129" applyNumberFormat="1" applyFont="1" applyFill="1" applyBorder="1" applyAlignment="1">
      <alignment horizontal="center"/>
    </xf>
    <xf numFmtId="0" fontId="91" fillId="68" borderId="0" xfId="129" applyFont="1" applyFill="1" applyBorder="1"/>
    <xf numFmtId="1" fontId="91" fillId="68" borderId="0" xfId="129" applyNumberFormat="1" applyFont="1" applyFill="1" applyBorder="1" applyAlignment="1">
      <alignment horizontal="center"/>
    </xf>
    <xf numFmtId="49" fontId="98" fillId="68" borderId="16" xfId="129" applyNumberFormat="1" applyFont="1" applyFill="1" applyBorder="1" applyAlignment="1">
      <alignment horizontal="center" vertical="center"/>
    </xf>
    <xf numFmtId="0" fontId="90" fillId="68" borderId="22" xfId="129" applyFont="1" applyFill="1" applyBorder="1" applyAlignment="1">
      <alignment vertical="center" wrapText="1"/>
    </xf>
    <xf numFmtId="1" fontId="6" fillId="68" borderId="14" xfId="130" applyNumberFormat="1" applyFont="1" applyFill="1" applyBorder="1" applyAlignment="1">
      <alignment horizontal="center" vertical="center" wrapText="1"/>
    </xf>
    <xf numFmtId="1" fontId="91" fillId="68" borderId="49" xfId="129" applyNumberFormat="1" applyFont="1" applyFill="1" applyBorder="1" applyAlignment="1">
      <alignment horizontal="center"/>
    </xf>
    <xf numFmtId="1" fontId="91" fillId="68" borderId="28" xfId="129" applyNumberFormat="1" applyFont="1" applyFill="1" applyBorder="1" applyAlignment="1">
      <alignment horizontal="center"/>
    </xf>
    <xf numFmtId="1" fontId="70" fillId="68" borderId="19" xfId="130" applyNumberFormat="1" applyFont="1" applyFill="1" applyBorder="1" applyAlignment="1">
      <alignment horizontal="center" vertical="center" wrapText="1"/>
    </xf>
    <xf numFmtId="0" fontId="26" fillId="64" borderId="20" xfId="129" applyFont="1" applyFill="1" applyBorder="1" applyAlignment="1">
      <alignment horizontal="center" vertical="center"/>
    </xf>
    <xf numFmtId="49" fontId="26" fillId="64" borderId="18" xfId="129" applyNumberFormat="1" applyFont="1" applyFill="1" applyBorder="1" applyAlignment="1">
      <alignment horizontal="center" vertical="center"/>
    </xf>
    <xf numFmtId="0" fontId="24" fillId="64" borderId="10" xfId="129" applyFont="1" applyFill="1" applyBorder="1" applyAlignment="1">
      <alignment horizontal="left"/>
    </xf>
    <xf numFmtId="1" fontId="24" fillId="64" borderId="14" xfId="129" applyNumberFormat="1" applyFont="1" applyFill="1" applyBorder="1" applyAlignment="1">
      <alignment horizontal="center"/>
    </xf>
    <xf numFmtId="0" fontId="24" fillId="64" borderId="10" xfId="129" applyFont="1" applyFill="1" applyBorder="1" applyAlignment="1"/>
    <xf numFmtId="0" fontId="24" fillId="64" borderId="10" xfId="129" applyFont="1" applyFill="1" applyBorder="1"/>
    <xf numFmtId="0" fontId="23" fillId="64" borderId="0" xfId="129" applyFont="1" applyFill="1" applyBorder="1" applyAlignment="1">
      <alignment horizontal="right" vertical="center"/>
    </xf>
    <xf numFmtId="1" fontId="26" fillId="64" borderId="19" xfId="129" applyNumberFormat="1" applyFont="1" applyFill="1" applyBorder="1" applyAlignment="1">
      <alignment horizontal="center"/>
    </xf>
    <xf numFmtId="0" fontId="24" fillId="64" borderId="0" xfId="129" applyFont="1" applyFill="1" applyBorder="1"/>
    <xf numFmtId="1" fontId="24" fillId="64" borderId="0" xfId="129" applyNumberFormat="1" applyFont="1" applyFill="1" applyBorder="1" applyAlignment="1">
      <alignment horizontal="center"/>
    </xf>
    <xf numFmtId="0" fontId="24" fillId="64" borderId="20" xfId="129" applyFont="1" applyFill="1" applyBorder="1"/>
    <xf numFmtId="1" fontId="24" fillId="64" borderId="18" xfId="129" applyNumberFormat="1" applyFont="1" applyFill="1" applyBorder="1" applyAlignment="1">
      <alignment horizontal="center"/>
    </xf>
    <xf numFmtId="1" fontId="24" fillId="64" borderId="17" xfId="129" applyNumberFormat="1" applyFont="1" applyFill="1" applyBorder="1" applyAlignment="1">
      <alignment horizontal="center"/>
    </xf>
    <xf numFmtId="49" fontId="26" fillId="64" borderId="16" xfId="129" applyNumberFormat="1" applyFont="1" applyFill="1" applyBorder="1" applyAlignment="1">
      <alignment horizontal="center" vertical="center"/>
    </xf>
    <xf numFmtId="0" fontId="21" fillId="64" borderId="22" xfId="129" applyFont="1" applyFill="1" applyBorder="1" applyAlignment="1">
      <alignment vertical="center" wrapText="1"/>
    </xf>
    <xf numFmtId="1" fontId="32" fillId="64" borderId="14" xfId="130" applyNumberFormat="1" applyFont="1" applyFill="1" applyBorder="1" applyAlignment="1">
      <alignment horizontal="center" vertical="center" wrapText="1"/>
    </xf>
    <xf numFmtId="0" fontId="15" fillId="64" borderId="10" xfId="129" applyFont="1" applyFill="1" applyBorder="1" applyAlignment="1">
      <alignment vertical="center" wrapText="1"/>
    </xf>
    <xf numFmtId="1" fontId="32" fillId="64" borderId="28" xfId="130" applyNumberFormat="1" applyFont="1" applyFill="1" applyBorder="1" applyAlignment="1">
      <alignment horizontal="center" vertical="center" wrapText="1"/>
    </xf>
    <xf numFmtId="1" fontId="33" fillId="64" borderId="19" xfId="130" applyNumberFormat="1" applyFont="1" applyFill="1" applyBorder="1" applyAlignment="1">
      <alignment horizontal="center" vertical="center" wrapText="1"/>
    </xf>
    <xf numFmtId="0" fontId="24" fillId="0" borderId="0" xfId="129" applyFont="1" applyFill="1" applyBorder="1" applyAlignment="1">
      <alignment horizontal="left" vertical="center"/>
    </xf>
    <xf numFmtId="0" fontId="24" fillId="0" borderId="0" xfId="132" applyFont="1" applyBorder="1" applyAlignment="1">
      <alignment horizontal="left" vertical="center"/>
    </xf>
    <xf numFmtId="0" fontId="26" fillId="64" borderId="0" xfId="0" applyFont="1" applyFill="1" applyBorder="1" applyAlignment="1">
      <alignment horizontal="center" vertical="center" wrapText="1"/>
    </xf>
    <xf numFmtId="0" fontId="26" fillId="64" borderId="0" xfId="0" applyFont="1" applyFill="1" applyBorder="1" applyAlignment="1">
      <alignment horizontal="left" vertical="center" wrapText="1"/>
    </xf>
    <xf numFmtId="0" fontId="91" fillId="0" borderId="0" xfId="112" applyFont="1" applyBorder="1" applyAlignment="1">
      <alignment horizontal="center" vertical="center" wrapText="1"/>
    </xf>
    <xf numFmtId="0" fontId="91" fillId="0" borderId="0" xfId="112" applyFont="1" applyBorder="1" applyAlignment="1">
      <alignment horizontal="left" vertical="center" wrapText="1"/>
    </xf>
    <xf numFmtId="0" fontId="24" fillId="0" borderId="0" xfId="132" applyFont="1" applyBorder="1" applyAlignment="1">
      <alignment horizontal="center" vertical="center" wrapText="1"/>
    </xf>
    <xf numFmtId="0" fontId="24" fillId="0" borderId="0" xfId="132" applyFont="1" applyBorder="1" applyAlignment="1">
      <alignment horizontal="left" vertical="center" wrapText="1"/>
    </xf>
    <xf numFmtId="0" fontId="24" fillId="0" borderId="0" xfId="112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7" fillId="0" borderId="0" xfId="133" applyFont="1" applyFill="1" applyBorder="1" applyAlignment="1">
      <alignment horizontal="center" vertical="center" wrapText="1"/>
    </xf>
    <xf numFmtId="0" fontId="27" fillId="0" borderId="0" xfId="133" applyFont="1" applyFill="1" applyBorder="1" applyAlignment="1">
      <alignment horizontal="left" vertical="center" wrapText="1"/>
    </xf>
    <xf numFmtId="0" fontId="101" fillId="30" borderId="10" xfId="357" applyFill="1" applyBorder="1"/>
    <xf numFmtId="165" fontId="101" fillId="30" borderId="10" xfId="357" applyNumberFormat="1" applyFill="1" applyBorder="1" applyAlignment="1">
      <alignment horizontal="center"/>
    </xf>
    <xf numFmtId="0" fontId="101" fillId="62" borderId="10" xfId="357" applyFill="1" applyBorder="1" applyAlignment="1">
      <alignment horizontal="center"/>
    </xf>
    <xf numFmtId="165" fontId="101" fillId="62" borderId="10" xfId="357" applyNumberFormat="1" applyFill="1" applyBorder="1" applyAlignment="1">
      <alignment horizontal="center"/>
    </xf>
    <xf numFmtId="0" fontId="101" fillId="62" borderId="10" xfId="357" applyFill="1" applyBorder="1"/>
    <xf numFmtId="0" fontId="24" fillId="0" borderId="0" xfId="132" applyFont="1" applyFill="1" applyBorder="1" applyAlignment="1">
      <alignment horizontal="left" vertical="center"/>
    </xf>
    <xf numFmtId="0" fontId="24" fillId="0" borderId="0" xfId="193" applyFont="1" applyBorder="1" applyAlignment="1">
      <alignment horizontal="left" wrapText="1"/>
    </xf>
    <xf numFmtId="1" fontId="33" fillId="64" borderId="0" xfId="130" applyNumberFormat="1" applyFont="1" applyFill="1" applyBorder="1" applyAlignment="1">
      <alignment horizontal="center" vertical="center" wrapText="1"/>
    </xf>
    <xf numFmtId="1" fontId="32" fillId="64" borderId="17" xfId="130" applyNumberFormat="1" applyFont="1" applyFill="1" applyBorder="1" applyAlignment="1">
      <alignment horizontal="center" vertical="center" wrapText="1"/>
    </xf>
    <xf numFmtId="0" fontId="30" fillId="62" borderId="0" xfId="0" applyFont="1" applyFill="1"/>
    <xf numFmtId="0" fontId="30" fillId="62" borderId="10" xfId="129" applyFont="1" applyFill="1" applyBorder="1" applyAlignment="1">
      <alignment horizontal="left" vertical="center"/>
    </xf>
    <xf numFmtId="1" fontId="30" fillId="62" borderId="10" xfId="129" applyNumberFormat="1" applyFont="1" applyFill="1" applyBorder="1" applyAlignment="1">
      <alignment horizontal="center" vertical="center"/>
    </xf>
    <xf numFmtId="0" fontId="30" fillId="62" borderId="0" xfId="0" applyFont="1" applyFill="1" applyAlignment="1"/>
    <xf numFmtId="0" fontId="30" fillId="62" borderId="12" xfId="129" applyFont="1" applyFill="1" applyBorder="1" applyAlignment="1">
      <alignment horizontal="left" vertical="center"/>
    </xf>
    <xf numFmtId="0" fontId="30" fillId="74" borderId="0" xfId="0" applyFont="1" applyFill="1"/>
    <xf numFmtId="0" fontId="30" fillId="74" borderId="10" xfId="129" applyFont="1" applyFill="1" applyBorder="1" applyAlignment="1">
      <alignment horizontal="left" vertical="center"/>
    </xf>
    <xf numFmtId="1" fontId="30" fillId="74" borderId="10" xfId="129" applyNumberFormat="1" applyFont="1" applyFill="1" applyBorder="1" applyAlignment="1">
      <alignment horizontal="center" vertical="center"/>
    </xf>
    <xf numFmtId="1" fontId="30" fillId="30" borderId="10" xfId="129" applyNumberFormat="1" applyFont="1" applyFill="1" applyBorder="1" applyAlignment="1">
      <alignment horizontal="center" vertical="center"/>
    </xf>
    <xf numFmtId="1" fontId="26" fillId="0" borderId="31" xfId="129" applyNumberFormat="1" applyFont="1" applyFill="1" applyBorder="1" applyAlignment="1">
      <alignment horizontal="center" vertical="center" wrapText="1"/>
    </xf>
    <xf numFmtId="1" fontId="26" fillId="0" borderId="31" xfId="132" applyNumberFormat="1" applyFont="1" applyFill="1" applyBorder="1" applyAlignment="1">
      <alignment horizontal="center" vertical="center" wrapText="1"/>
    </xf>
    <xf numFmtId="0" fontId="26" fillId="0" borderId="31" xfId="132" applyFont="1" applyFill="1" applyBorder="1" applyAlignment="1">
      <alignment horizontal="center" vertical="center" wrapText="1"/>
    </xf>
    <xf numFmtId="0" fontId="24" fillId="0" borderId="22" xfId="129" applyFont="1" applyFill="1" applyBorder="1" applyAlignment="1">
      <alignment vertical="center" wrapText="1"/>
    </xf>
    <xf numFmtId="1" fontId="27" fillId="0" borderId="10" xfId="130" applyNumberFormat="1" applyFont="1" applyFill="1" applyBorder="1" applyAlignment="1">
      <alignment horizontal="center" vertical="center" wrapText="1"/>
    </xf>
    <xf numFmtId="0" fontId="24" fillId="0" borderId="23" xfId="129" applyFont="1" applyFill="1" applyBorder="1" applyAlignment="1">
      <alignment vertical="center" wrapText="1"/>
    </xf>
    <xf numFmtId="1" fontId="27" fillId="0" borderId="12" xfId="130" applyNumberFormat="1" applyFont="1" applyFill="1" applyBorder="1" applyAlignment="1">
      <alignment horizontal="center" vertical="center" wrapText="1"/>
    </xf>
    <xf numFmtId="0" fontId="26" fillId="0" borderId="21" xfId="129" applyFont="1" applyFill="1" applyBorder="1" applyAlignment="1">
      <alignment horizontal="center" vertical="center" wrapText="1"/>
    </xf>
    <xf numFmtId="1" fontId="102" fillId="0" borderId="24" xfId="130" applyNumberFormat="1" applyFont="1" applyFill="1" applyBorder="1" applyAlignment="1">
      <alignment horizontal="center" vertical="center" wrapText="1"/>
    </xf>
    <xf numFmtId="1" fontId="102" fillId="0" borderId="30" xfId="13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left" wrapText="1"/>
    </xf>
    <xf numFmtId="0" fontId="24" fillId="0" borderId="0" xfId="0" applyFont="1" applyFill="1" applyAlignment="1">
      <alignment vertical="center"/>
    </xf>
    <xf numFmtId="0" fontId="103" fillId="0" borderId="0" xfId="0" applyFont="1" applyFill="1" applyAlignment="1">
      <alignment horizontal="left" vertical="center"/>
    </xf>
    <xf numFmtId="0" fontId="24" fillId="0" borderId="0" xfId="132" applyFont="1" applyFill="1" applyBorder="1" applyAlignment="1">
      <alignment horizontal="center" vertical="center" wrapText="1"/>
    </xf>
    <xf numFmtId="0" fontId="104" fillId="30" borderId="10" xfId="357" applyFont="1" applyFill="1" applyBorder="1"/>
    <xf numFmtId="0" fontId="104" fillId="30" borderId="10" xfId="357" applyFont="1" applyFill="1" applyBorder="1" applyAlignment="1">
      <alignment horizontal="center"/>
    </xf>
    <xf numFmtId="165" fontId="104" fillId="30" borderId="10" xfId="357" applyNumberFormat="1" applyFont="1" applyFill="1" applyBorder="1" applyAlignment="1">
      <alignment horizontal="center"/>
    </xf>
    <xf numFmtId="0" fontId="104" fillId="62" borderId="0" xfId="357" applyFont="1" applyFill="1" applyAlignment="1">
      <alignment horizontal="right"/>
    </xf>
    <xf numFmtId="165" fontId="104" fillId="62" borderId="10" xfId="357" applyNumberFormat="1" applyFont="1" applyFill="1" applyBorder="1" applyAlignment="1">
      <alignment horizontal="center"/>
    </xf>
    <xf numFmtId="0" fontId="104" fillId="62" borderId="10" xfId="357" applyFont="1" applyFill="1" applyBorder="1"/>
    <xf numFmtId="0" fontId="23" fillId="62" borderId="0" xfId="0" applyFont="1" applyFill="1" applyAlignment="1">
      <alignment horizontal="center" wrapText="1"/>
    </xf>
    <xf numFmtId="0" fontId="15" fillId="0" borderId="0" xfId="132" applyFont="1" applyBorder="1" applyAlignment="1">
      <alignment horizontal="center" vertical="center" wrapText="1"/>
    </xf>
    <xf numFmtId="0" fontId="90" fillId="0" borderId="0" xfId="112" applyFont="1" applyBorder="1" applyAlignment="1">
      <alignment vertical="center" wrapText="1"/>
    </xf>
    <xf numFmtId="49" fontId="90" fillId="0" borderId="0" xfId="112" applyNumberFormat="1" applyFont="1" applyBorder="1" applyAlignment="1">
      <alignment vertical="center" wrapText="1"/>
    </xf>
    <xf numFmtId="0" fontId="15" fillId="0" borderId="0" xfId="112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129" applyFont="1" applyFill="1" applyBorder="1" applyAlignment="1">
      <alignment vertical="center"/>
    </xf>
    <xf numFmtId="0" fontId="20" fillId="0" borderId="0" xfId="133" applyFont="1" applyFill="1" applyBorder="1" applyAlignment="1">
      <alignment horizontal="center" vertical="center" wrapText="1"/>
    </xf>
    <xf numFmtId="0" fontId="15" fillId="0" borderId="0" xfId="132" applyFont="1" applyBorder="1" applyAlignment="1">
      <alignment horizontal="center" vertical="center"/>
    </xf>
    <xf numFmtId="0" fontId="24" fillId="0" borderId="0" xfId="193" applyFont="1" applyBorder="1" applyAlignment="1">
      <alignment horizontal="center" wrapText="1"/>
    </xf>
    <xf numFmtId="0" fontId="105" fillId="0" borderId="0" xfId="137" applyFont="1" applyAlignment="1">
      <alignment horizontal="center" vertical="center" wrapText="1"/>
    </xf>
    <xf numFmtId="0" fontId="20" fillId="0" borderId="0" xfId="137" applyFont="1" applyAlignment="1">
      <alignment horizontal="center" vertical="center" wrapText="1"/>
    </xf>
    <xf numFmtId="0" fontId="15" fillId="0" borderId="0" xfId="137" applyFont="1" applyFill="1" applyAlignment="1">
      <alignment horizontal="right" vertical="center"/>
    </xf>
    <xf numFmtId="0" fontId="20" fillId="28" borderId="0" xfId="137" applyFont="1" applyFill="1" applyAlignment="1">
      <alignment horizontal="center" vertical="center" wrapText="1"/>
    </xf>
    <xf numFmtId="14" fontId="20" fillId="0" borderId="0" xfId="137" applyNumberFormat="1" applyFont="1" applyAlignment="1">
      <alignment horizontal="left" vertical="center" wrapText="1"/>
    </xf>
    <xf numFmtId="0" fontId="20" fillId="24" borderId="0" xfId="137" applyFont="1" applyFill="1" applyAlignment="1">
      <alignment horizontal="center" vertical="center" wrapText="1"/>
    </xf>
    <xf numFmtId="0" fontId="92" fillId="0" borderId="0" xfId="137" applyFont="1" applyFill="1" applyAlignment="1">
      <alignment horizontal="center" vertical="center" wrapText="1"/>
    </xf>
    <xf numFmtId="0" fontId="20" fillId="25" borderId="0" xfId="137" applyFont="1" applyFill="1" applyAlignment="1">
      <alignment horizontal="center" vertical="center" wrapText="1"/>
    </xf>
    <xf numFmtId="0" fontId="27" fillId="0" borderId="0" xfId="137" applyFont="1" applyAlignment="1">
      <alignment horizontal="center" vertical="center" wrapText="1"/>
    </xf>
    <xf numFmtId="0" fontId="20" fillId="30" borderId="10" xfId="137" applyFont="1" applyFill="1" applyBorder="1" applyAlignment="1">
      <alignment horizontal="center" vertical="center" wrapText="1"/>
    </xf>
    <xf numFmtId="9" fontId="27" fillId="0" borderId="0" xfId="144" applyNumberFormat="1" applyFont="1" applyAlignment="1">
      <alignment horizontal="center" vertical="center" wrapText="1"/>
    </xf>
    <xf numFmtId="0" fontId="20" fillId="0" borderId="10" xfId="137" applyFont="1" applyFill="1" applyBorder="1" applyAlignment="1">
      <alignment horizontal="center" vertical="center" wrapText="1"/>
    </xf>
    <xf numFmtId="9" fontId="15" fillId="0" borderId="10" xfId="144" applyFont="1" applyBorder="1" applyAlignment="1">
      <alignment horizontal="center" vertical="center"/>
    </xf>
    <xf numFmtId="0" fontId="30" fillId="30" borderId="10" xfId="129" applyFont="1" applyFill="1" applyBorder="1" applyAlignment="1">
      <alignment horizontal="left" vertical="center" wrapText="1"/>
    </xf>
    <xf numFmtId="1" fontId="30" fillId="30" borderId="10" xfId="129" applyNumberFormat="1" applyFont="1" applyFill="1" applyBorder="1" applyAlignment="1">
      <alignment horizontal="center" vertical="center" wrapText="1"/>
    </xf>
    <xf numFmtId="165" fontId="108" fillId="30" borderId="10" xfId="360" applyNumberFormat="1" applyFill="1" applyBorder="1" applyAlignment="1">
      <alignment horizontal="center"/>
    </xf>
    <xf numFmtId="165" fontId="108" fillId="62" borderId="10" xfId="360" applyNumberFormat="1" applyFill="1" applyBorder="1" applyAlignment="1">
      <alignment horizontal="center"/>
    </xf>
    <xf numFmtId="0" fontId="63" fillId="62" borderId="10" xfId="357" applyFont="1" applyFill="1" applyBorder="1"/>
    <xf numFmtId="0" fontId="38" fillId="0" borderId="7" xfId="133" applyFont="1" applyFill="1" applyBorder="1" applyAlignment="1">
      <alignment wrapText="1"/>
    </xf>
    <xf numFmtId="0" fontId="38" fillId="0" borderId="7" xfId="133" applyFont="1" applyFill="1" applyBorder="1" applyAlignment="1">
      <alignment wrapText="1"/>
    </xf>
    <xf numFmtId="0" fontId="38" fillId="0" borderId="7" xfId="133" applyFont="1" applyFill="1" applyBorder="1" applyAlignment="1">
      <alignment wrapText="1"/>
    </xf>
    <xf numFmtId="0" fontId="38" fillId="0" borderId="7" xfId="133" applyFont="1" applyFill="1" applyBorder="1" applyAlignment="1">
      <alignment wrapText="1"/>
    </xf>
    <xf numFmtId="0" fontId="38" fillId="0" borderId="7" xfId="133" applyFont="1" applyFill="1" applyBorder="1" applyAlignment="1">
      <alignment wrapText="1"/>
    </xf>
    <xf numFmtId="0" fontId="15" fillId="0" borderId="0" xfId="193"/>
    <xf numFmtId="0" fontId="63" fillId="0" borderId="0" xfId="0" applyFont="1" applyAlignment="1">
      <alignment horizontal="center" wrapText="1"/>
    </xf>
    <xf numFmtId="0" fontId="109" fillId="30" borderId="10" xfId="0" applyFont="1" applyFill="1" applyBorder="1" applyAlignment="1">
      <alignment horizontal="center" wrapText="1"/>
    </xf>
    <xf numFmtId="1" fontId="63" fillId="30" borderId="0" xfId="0" applyNumberFormat="1" applyFont="1" applyFill="1" applyAlignment="1">
      <alignment horizontal="center" wrapText="1"/>
    </xf>
    <xf numFmtId="1" fontId="63" fillId="30" borderId="10" xfId="0" applyNumberFormat="1" applyFont="1" applyFill="1" applyBorder="1" applyAlignment="1">
      <alignment horizontal="center" wrapText="1"/>
    </xf>
    <xf numFmtId="0" fontId="63" fillId="30" borderId="0" xfId="0" applyFont="1" applyFill="1" applyAlignment="1">
      <alignment wrapText="1"/>
    </xf>
    <xf numFmtId="0" fontId="110" fillId="30" borderId="10" xfId="0" applyFont="1" applyFill="1" applyBorder="1" applyAlignment="1">
      <alignment horizontal="center" wrapText="1"/>
    </xf>
    <xf numFmtId="0" fontId="63" fillId="30" borderId="10" xfId="114" applyFont="1" applyFill="1" applyBorder="1" applyAlignment="1">
      <alignment horizontal="center"/>
    </xf>
    <xf numFmtId="0" fontId="63" fillId="30" borderId="10" xfId="113" applyFont="1" applyFill="1" applyBorder="1" applyAlignment="1">
      <alignment horizontal="center"/>
    </xf>
    <xf numFmtId="0" fontId="63" fillId="30" borderId="10" xfId="357" applyFont="1" applyFill="1" applyBorder="1" applyAlignment="1">
      <alignment horizontal="center"/>
    </xf>
    <xf numFmtId="0" fontId="63" fillId="30" borderId="10" xfId="0" applyFont="1" applyFill="1" applyBorder="1" applyAlignment="1">
      <alignment horizontal="center"/>
    </xf>
    <xf numFmtId="0" fontId="57" fillId="62" borderId="10" xfId="133" applyFont="1" applyFill="1" applyBorder="1" applyAlignment="1">
      <alignment horizontal="left"/>
    </xf>
    <xf numFmtId="0" fontId="112" fillId="26" borderId="50" xfId="386" applyFont="1" applyFill="1" applyBorder="1" applyAlignment="1">
      <alignment horizontal="center"/>
    </xf>
    <xf numFmtId="0" fontId="112" fillId="26" borderId="50" xfId="421" applyFont="1" applyFill="1" applyBorder="1" applyAlignment="1">
      <alignment horizontal="center"/>
    </xf>
    <xf numFmtId="0" fontId="112" fillId="26" borderId="50" xfId="448" applyFont="1" applyFill="1" applyBorder="1" applyAlignment="1">
      <alignment horizontal="center"/>
    </xf>
    <xf numFmtId="0" fontId="112" fillId="26" borderId="50" xfId="428" applyFont="1" applyFill="1" applyBorder="1" applyAlignment="1">
      <alignment horizontal="center"/>
    </xf>
    <xf numFmtId="0" fontId="112" fillId="0" borderId="7" xfId="421" applyFont="1" applyFill="1" applyBorder="1" applyAlignment="1">
      <alignment wrapText="1"/>
    </xf>
    <xf numFmtId="0" fontId="112" fillId="26" borderId="50" xfId="400" applyFont="1" applyFill="1" applyBorder="1" applyAlignment="1">
      <alignment horizontal="center"/>
    </xf>
    <xf numFmtId="0" fontId="112" fillId="26" borderId="50" xfId="450" applyFont="1" applyFill="1" applyBorder="1" applyAlignment="1">
      <alignment horizontal="center"/>
    </xf>
    <xf numFmtId="0" fontId="112" fillId="0" borderId="7" xfId="379" applyFont="1" applyFill="1" applyBorder="1" applyAlignment="1">
      <alignment wrapText="1"/>
    </xf>
    <xf numFmtId="0" fontId="112" fillId="26" borderId="50" xfId="398" applyFont="1" applyFill="1" applyBorder="1" applyAlignment="1">
      <alignment horizontal="center"/>
    </xf>
    <xf numFmtId="0" fontId="112" fillId="26" borderId="50" xfId="432" applyFont="1" applyFill="1" applyBorder="1" applyAlignment="1">
      <alignment horizontal="center"/>
    </xf>
    <xf numFmtId="0" fontId="112" fillId="0" borderId="7" xfId="379" applyFont="1" applyFill="1" applyBorder="1" applyAlignment="1">
      <alignment wrapText="1"/>
    </xf>
    <xf numFmtId="0" fontId="112" fillId="26" borderId="50" xfId="431" applyFont="1" applyFill="1" applyBorder="1" applyAlignment="1">
      <alignment horizontal="center"/>
    </xf>
    <xf numFmtId="0" fontId="112" fillId="26" borderId="50" xfId="449" applyFont="1" applyFill="1" applyBorder="1" applyAlignment="1">
      <alignment horizontal="center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horizontal="center" wrapText="1"/>
    </xf>
    <xf numFmtId="0" fontId="24" fillId="0" borderId="0" xfId="132" applyFont="1" applyFill="1" applyBorder="1" applyAlignment="1">
      <alignment horizontal="left" vertical="center" wrapText="1"/>
    </xf>
    <xf numFmtId="0" fontId="112" fillId="0" borderId="52" xfId="379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14" fontId="112" fillId="0" borderId="7" xfId="379" applyNumberFormat="1" applyFont="1" applyFill="1" applyBorder="1" applyAlignment="1">
      <alignment horizontal="center" wrapText="1"/>
    </xf>
    <xf numFmtId="0" fontId="63" fillId="62" borderId="10" xfId="357" applyFont="1" applyFill="1" applyBorder="1" applyAlignment="1">
      <alignment horizontal="center"/>
    </xf>
    <xf numFmtId="1" fontId="0" fillId="30" borderId="10" xfId="0" applyNumberFormat="1" applyFill="1" applyBorder="1" applyAlignment="1">
      <alignment horizontal="center" wrapText="1"/>
    </xf>
    <xf numFmtId="0" fontId="15" fillId="0" borderId="0" xfId="193" applyFont="1" applyFill="1" applyAlignment="1">
      <alignment wrapText="1"/>
    </xf>
    <xf numFmtId="0" fontId="15" fillId="0" borderId="0" xfId="193" applyFont="1" applyFill="1" applyAlignment="1"/>
    <xf numFmtId="0" fontId="90" fillId="0" borderId="0" xfId="193" applyFont="1" applyFill="1" applyAlignment="1"/>
    <xf numFmtId="0" fontId="15" fillId="0" borderId="0" xfId="193" applyFont="1" applyFill="1" applyBorder="1" applyAlignment="1"/>
    <xf numFmtId="0" fontId="15" fillId="0" borderId="0" xfId="193" applyFont="1" applyFill="1" applyAlignment="1">
      <alignment horizontal="left" vertical="center"/>
    </xf>
    <xf numFmtId="0" fontId="15" fillId="0" borderId="0" xfId="193" applyFont="1" applyFill="1" applyAlignment="1">
      <alignment horizontal="left" vertical="top" wrapText="1"/>
    </xf>
    <xf numFmtId="0" fontId="15" fillId="0" borderId="0" xfId="193" applyFont="1" applyFill="1" applyAlignment="1">
      <alignment horizontal="center" vertical="center"/>
    </xf>
    <xf numFmtId="0" fontId="15" fillId="0" borderId="0" xfId="193" applyFont="1" applyFill="1" applyAlignment="1">
      <alignment horizontal="center"/>
    </xf>
    <xf numFmtId="0" fontId="90" fillId="0" borderId="0" xfId="193" applyFont="1" applyFill="1" applyAlignment="1">
      <alignment horizontal="center"/>
    </xf>
    <xf numFmtId="0" fontId="114" fillId="0" borderId="0" xfId="193" applyFont="1" applyFill="1" applyBorder="1" applyAlignment="1">
      <alignment horizontal="left" vertical="center"/>
    </xf>
    <xf numFmtId="0" fontId="114" fillId="0" borderId="0" xfId="193" applyFont="1" applyFill="1" applyBorder="1" applyAlignment="1">
      <alignment horizontal="left" vertical="top" wrapText="1"/>
    </xf>
    <xf numFmtId="0" fontId="114" fillId="0" borderId="0" xfId="193" applyFont="1" applyFill="1" applyBorder="1" applyAlignment="1">
      <alignment horizontal="center" vertical="center"/>
    </xf>
    <xf numFmtId="0" fontId="90" fillId="0" borderId="0" xfId="193" applyFont="1" applyFill="1" applyBorder="1" applyAlignment="1">
      <alignment horizontal="center"/>
    </xf>
    <xf numFmtId="0" fontId="90" fillId="0" borderId="0" xfId="193" applyFont="1" applyFill="1" applyBorder="1" applyAlignment="1"/>
    <xf numFmtId="0" fontId="107" fillId="0" borderId="0" xfId="193" applyFont="1" applyFill="1" applyBorder="1" applyAlignment="1">
      <alignment wrapText="1"/>
    </xf>
    <xf numFmtId="167" fontId="15" fillId="0" borderId="0" xfId="193" applyNumberFormat="1" applyFont="1" applyFill="1" applyBorder="1" applyAlignment="1"/>
    <xf numFmtId="0" fontId="112" fillId="0" borderId="7" xfId="379" applyFont="1" applyFill="1" applyBorder="1" applyAlignment="1">
      <alignment wrapText="1"/>
    </xf>
    <xf numFmtId="1" fontId="0" fillId="75" borderId="10" xfId="0" applyNumberFormat="1" applyFill="1" applyBorder="1" applyAlignment="1">
      <alignment horizontal="center" wrapText="1"/>
    </xf>
    <xf numFmtId="1" fontId="63" fillId="75" borderId="10" xfId="0" applyNumberFormat="1" applyFont="1" applyFill="1" applyBorder="1" applyAlignment="1">
      <alignment horizontal="center" wrapText="1"/>
    </xf>
    <xf numFmtId="0" fontId="15" fillId="75" borderId="10" xfId="0" applyFont="1" applyFill="1" applyBorder="1" applyAlignment="1">
      <alignment horizontal="right" wrapText="1"/>
    </xf>
    <xf numFmtId="0" fontId="23" fillId="75" borderId="11" xfId="0" applyFont="1" applyFill="1" applyBorder="1" applyAlignment="1">
      <alignment horizontal="left"/>
    </xf>
    <xf numFmtId="0" fontId="23" fillId="75" borderId="33" xfId="0" applyFont="1" applyFill="1" applyBorder="1" applyAlignment="1">
      <alignment horizontal="left"/>
    </xf>
    <xf numFmtId="1" fontId="23" fillId="75" borderId="10" xfId="0" applyNumberFormat="1" applyFont="1" applyFill="1" applyBorder="1" applyAlignment="1">
      <alignment horizontal="center"/>
    </xf>
    <xf numFmtId="15" fontId="38" fillId="0" borderId="7" xfId="133" applyNumberFormat="1" applyFont="1" applyFill="1" applyBorder="1" applyAlignment="1">
      <alignment horizontal="center" wrapText="1"/>
    </xf>
    <xf numFmtId="0" fontId="20" fillId="0" borderId="0" xfId="133" applyAlignment="1">
      <alignment horizontal="center"/>
    </xf>
    <xf numFmtId="0" fontId="113" fillId="0" borderId="0" xfId="421" applyAlignment="1">
      <alignment horizontal="center"/>
    </xf>
    <xf numFmtId="0" fontId="112" fillId="0" borderId="7" xfId="421" applyFont="1" applyFill="1" applyBorder="1" applyAlignment="1">
      <alignment horizontal="center" wrapText="1"/>
    </xf>
    <xf numFmtId="0" fontId="38" fillId="0" borderId="7" xfId="133" applyFont="1" applyFill="1" applyBorder="1" applyAlignment="1">
      <alignment horizontal="center"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15" fontId="112" fillId="0" borderId="0" xfId="379" applyNumberFormat="1" applyFont="1" applyFill="1" applyBorder="1" applyAlignment="1">
      <alignment horizontal="center" wrapText="1"/>
    </xf>
    <xf numFmtId="0" fontId="113" fillId="0" borderId="0" xfId="379" applyAlignment="1">
      <alignment horizontal="center"/>
    </xf>
    <xf numFmtId="0" fontId="113" fillId="0" borderId="7" xfId="379" applyBorder="1" applyAlignment="1">
      <alignment horizontal="center"/>
    </xf>
    <xf numFmtId="15" fontId="112" fillId="0" borderId="7" xfId="379" applyNumberFormat="1" applyFont="1" applyFill="1" applyBorder="1" applyAlignment="1">
      <alignment horizontal="center" wrapText="1"/>
    </xf>
    <xf numFmtId="0" fontId="112" fillId="0" borderId="7" xfId="379" applyFont="1" applyFill="1" applyBorder="1" applyAlignment="1">
      <alignment horizontal="center"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12" fillId="0" borderId="7" xfId="379" applyFont="1" applyFill="1" applyBorder="1" applyAlignment="1">
      <alignment wrapText="1"/>
    </xf>
    <xf numFmtId="0" fontId="15" fillId="0" borderId="0" xfId="193"/>
    <xf numFmtId="0" fontId="38" fillId="26" borderId="50" xfId="373" applyFont="1" applyFill="1" applyBorder="1" applyAlignment="1">
      <alignment horizontal="center"/>
    </xf>
    <xf numFmtId="0" fontId="38" fillId="0" borderId="7" xfId="373" applyFont="1" applyFill="1" applyBorder="1" applyAlignment="1">
      <alignment wrapText="1"/>
    </xf>
    <xf numFmtId="0" fontId="38" fillId="0" borderId="7" xfId="373" applyFont="1" applyFill="1" applyBorder="1" applyAlignment="1">
      <alignment horizontal="right" wrapText="1"/>
    </xf>
    <xf numFmtId="167" fontId="38" fillId="26" borderId="50" xfId="373" applyNumberFormat="1" applyFont="1" applyFill="1" applyBorder="1" applyAlignment="1">
      <alignment horizontal="center"/>
    </xf>
    <xf numFmtId="167" fontId="38" fillId="0" borderId="7" xfId="373" applyNumberFormat="1" applyFont="1" applyFill="1" applyBorder="1" applyAlignment="1">
      <alignment horizontal="right" wrapText="1"/>
    </xf>
    <xf numFmtId="0" fontId="38" fillId="0" borderId="51" xfId="373" applyFont="1" applyFill="1" applyBorder="1" applyAlignment="1">
      <alignment wrapText="1"/>
    </xf>
    <xf numFmtId="0" fontId="38" fillId="0" borderId="51" xfId="373" applyFont="1" applyFill="1" applyBorder="1" applyAlignment="1">
      <alignment horizontal="right" wrapText="1"/>
    </xf>
    <xf numFmtId="167" fontId="38" fillId="0" borderId="51" xfId="373" applyNumberFormat="1" applyFont="1" applyFill="1" applyBorder="1" applyAlignment="1">
      <alignment horizontal="right" wrapText="1"/>
    </xf>
    <xf numFmtId="0" fontId="106" fillId="29" borderId="10" xfId="249" applyFont="1" applyFill="1" applyBorder="1" applyAlignment="1">
      <alignment horizontal="center" vertical="center" wrapText="1"/>
    </xf>
    <xf numFmtId="0" fontId="107" fillId="0" borderId="10" xfId="249" applyFont="1" applyFill="1" applyBorder="1" applyAlignment="1">
      <alignment horizontal="left" vertical="center" wrapText="1"/>
    </xf>
    <xf numFmtId="0" fontId="70" fillId="29" borderId="10" xfId="249" applyFont="1" applyFill="1" applyBorder="1" applyAlignment="1">
      <alignment horizontal="center" vertical="center" wrapText="1"/>
    </xf>
    <xf numFmtId="49" fontId="70" fillId="29" borderId="10" xfId="249" applyNumberFormat="1" applyFont="1" applyFill="1" applyBorder="1" applyAlignment="1">
      <alignment horizontal="center" vertical="center" wrapText="1"/>
    </xf>
    <xf numFmtId="0" fontId="91" fillId="0" borderId="10" xfId="215" applyFont="1" applyFill="1" applyBorder="1" applyAlignment="1">
      <alignment horizontal="left" vertical="top" wrapText="1"/>
    </xf>
    <xf numFmtId="0" fontId="70" fillId="29" borderId="10" xfId="249" applyFont="1" applyFill="1" applyBorder="1" applyAlignment="1">
      <alignment horizontal="left" vertical="top" wrapText="1"/>
    </xf>
    <xf numFmtId="0" fontId="27" fillId="0" borderId="10" xfId="219" applyFont="1" applyFill="1" applyBorder="1" applyAlignment="1">
      <alignment horizontal="left" vertical="top" wrapText="1"/>
    </xf>
    <xf numFmtId="0" fontId="91" fillId="0" borderId="10" xfId="219" applyFont="1" applyFill="1" applyBorder="1" applyAlignment="1">
      <alignment horizontal="left" vertical="top" wrapText="1"/>
    </xf>
    <xf numFmtId="0" fontId="91" fillId="0" borderId="10" xfId="219" applyFont="1" applyFill="1" applyBorder="1" applyAlignment="1">
      <alignment horizontal="left" vertical="center"/>
    </xf>
    <xf numFmtId="0" fontId="91" fillId="0" borderId="10" xfId="215" applyFont="1" applyFill="1" applyBorder="1" applyAlignment="1">
      <alignment horizontal="left" vertical="center"/>
    </xf>
    <xf numFmtId="0" fontId="70" fillId="29" borderId="10" xfId="249" applyFont="1" applyFill="1" applyBorder="1" applyAlignment="1">
      <alignment horizontal="left" vertical="center" wrapText="1"/>
    </xf>
    <xf numFmtId="166" fontId="1" fillId="0" borderId="10" xfId="249" applyNumberFormat="1" applyFont="1" applyFill="1" applyBorder="1" applyAlignment="1">
      <alignment horizontal="center" vertical="center"/>
    </xf>
    <xf numFmtId="0" fontId="1" fillId="0" borderId="10" xfId="157" applyFont="1" applyFill="1" applyBorder="1" applyAlignment="1">
      <alignment horizontal="center" vertical="center"/>
    </xf>
    <xf numFmtId="49" fontId="1" fillId="0" borderId="10" xfId="249" applyNumberFormat="1" applyFont="1" applyFill="1" applyBorder="1" applyAlignment="1">
      <alignment horizontal="center" vertical="center"/>
    </xf>
    <xf numFmtId="14" fontId="1" fillId="0" borderId="10" xfId="157" applyNumberFormat="1" applyFont="1" applyFill="1" applyBorder="1" applyAlignment="1">
      <alignment horizontal="center" vertical="center"/>
    </xf>
    <xf numFmtId="14" fontId="1" fillId="0" borderId="10" xfId="249" applyNumberFormat="1" applyFont="1" applyFill="1" applyBorder="1" applyAlignment="1">
      <alignment horizontal="center" vertical="center"/>
    </xf>
    <xf numFmtId="0" fontId="1" fillId="0" borderId="10" xfId="249" applyFont="1" applyFill="1" applyBorder="1" applyAlignment="1">
      <alignment horizontal="center" vertical="center"/>
    </xf>
    <xf numFmtId="167" fontId="38" fillId="0" borderId="7" xfId="373" applyNumberFormat="1" applyFont="1" applyFill="1" applyBorder="1" applyAlignment="1">
      <alignment wrapText="1"/>
    </xf>
    <xf numFmtId="0" fontId="38" fillId="26" borderId="0" xfId="373" applyFont="1" applyFill="1" applyBorder="1" applyAlignment="1">
      <alignment horizontal="center"/>
    </xf>
    <xf numFmtId="167" fontId="38" fillId="26" borderId="0" xfId="373" applyNumberFormat="1" applyFont="1" applyFill="1" applyBorder="1" applyAlignment="1">
      <alignment horizontal="center"/>
    </xf>
    <xf numFmtId="0" fontId="15" fillId="0" borderId="10" xfId="193" applyBorder="1"/>
    <xf numFmtId="9" fontId="0" fillId="75" borderId="10" xfId="144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 shrinkToFit="1"/>
    </xf>
    <xf numFmtId="164" fontId="19" fillId="74" borderId="10" xfId="0" applyNumberFormat="1" applyFont="1" applyFill="1" applyBorder="1" applyAlignment="1">
      <alignment horizontal="center" wrapText="1" shrinkToFit="1"/>
    </xf>
    <xf numFmtId="0" fontId="115" fillId="0" borderId="0" xfId="137" applyFont="1" applyAlignment="1">
      <alignment horizontal="left" vertical="center" wrapText="1"/>
    </xf>
    <xf numFmtId="0" fontId="104" fillId="62" borderId="0" xfId="364" applyFont="1" applyFill="1" applyAlignment="1">
      <alignment horizontal="right"/>
    </xf>
    <xf numFmtId="0" fontId="63" fillId="62" borderId="10" xfId="364" applyFill="1" applyBorder="1" applyAlignment="1">
      <alignment horizontal="center"/>
    </xf>
    <xf numFmtId="165" fontId="63" fillId="62" borderId="10" xfId="467" applyNumberFormat="1" applyFill="1" applyBorder="1" applyAlignment="1">
      <alignment horizontal="center"/>
    </xf>
    <xf numFmtId="0" fontId="63" fillId="62" borderId="10" xfId="364" applyFont="1" applyFill="1" applyBorder="1"/>
    <xf numFmtId="0" fontId="93" fillId="62" borderId="10" xfId="0" applyFont="1" applyFill="1" applyBorder="1" applyAlignment="1">
      <alignment horizontal="center"/>
    </xf>
    <xf numFmtId="0" fontId="93" fillId="30" borderId="10" xfId="0" applyFont="1" applyFill="1" applyBorder="1" applyAlignment="1">
      <alignment horizontal="center" vertical="center" wrapText="1"/>
    </xf>
    <xf numFmtId="0" fontId="93" fillId="30" borderId="32" xfId="0" applyFont="1" applyFill="1" applyBorder="1" applyAlignment="1">
      <alignment horizontal="center" vertical="center" wrapText="1"/>
    </xf>
    <xf numFmtId="0" fontId="94" fillId="62" borderId="0" xfId="0" applyFont="1" applyFill="1" applyAlignment="1">
      <alignment horizontal="center" wrapText="1"/>
    </xf>
    <xf numFmtId="0" fontId="31" fillId="62" borderId="0" xfId="0" applyFont="1" applyFill="1" applyAlignment="1">
      <alignment horizontal="center" wrapText="1"/>
    </xf>
    <xf numFmtId="0" fontId="31" fillId="62" borderId="32" xfId="0" applyFont="1" applyFill="1" applyBorder="1" applyAlignment="1">
      <alignment horizontal="center" wrapText="1"/>
    </xf>
    <xf numFmtId="0" fontId="15" fillId="62" borderId="0" xfId="0" applyFont="1" applyFill="1" applyBorder="1" applyAlignment="1">
      <alignment horizontal="center" wrapText="1"/>
    </xf>
    <xf numFmtId="164" fontId="19" fillId="74" borderId="10" xfId="0" applyNumberFormat="1" applyFont="1" applyFill="1" applyBorder="1" applyAlignment="1">
      <alignment horizontal="center" wrapText="1" shrinkToFit="1"/>
    </xf>
    <xf numFmtId="0" fontId="93" fillId="73" borderId="0" xfId="129" applyFont="1" applyFill="1" applyBorder="1" applyAlignment="1">
      <alignment horizontal="center" vertical="center" wrapText="1"/>
    </xf>
    <xf numFmtId="0" fontId="19" fillId="69" borderId="21" xfId="129" applyFont="1" applyFill="1" applyBorder="1" applyAlignment="1">
      <alignment horizontal="center" vertical="center"/>
    </xf>
    <xf numFmtId="0" fontId="19" fillId="69" borderId="31" xfId="129" applyFont="1" applyFill="1" applyBorder="1" applyAlignment="1">
      <alignment horizontal="center" vertical="center"/>
    </xf>
    <xf numFmtId="0" fontId="95" fillId="66" borderId="0" xfId="129" applyFont="1" applyFill="1" applyBorder="1" applyAlignment="1">
      <alignment horizontal="center" vertical="center" wrapText="1"/>
    </xf>
    <xf numFmtId="0" fontId="19" fillId="71" borderId="21" xfId="129" applyFont="1" applyFill="1" applyBorder="1" applyAlignment="1">
      <alignment horizontal="center" vertical="center"/>
    </xf>
    <xf numFmtId="0" fontId="19" fillId="71" borderId="31" xfId="129" applyFont="1" applyFill="1" applyBorder="1" applyAlignment="1">
      <alignment horizontal="center" vertical="center"/>
    </xf>
    <xf numFmtId="0" fontId="96" fillId="72" borderId="23" xfId="0" applyFont="1" applyFill="1" applyBorder="1" applyAlignment="1">
      <alignment horizontal="center" vertical="center"/>
    </xf>
    <xf numFmtId="0" fontId="96" fillId="72" borderId="0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00" fillId="65" borderId="0" xfId="0" applyFont="1" applyFill="1" applyBorder="1" applyAlignment="1">
      <alignment horizontal="center" vertical="center" wrapText="1"/>
    </xf>
    <xf numFmtId="0" fontId="26" fillId="68" borderId="21" xfId="129" applyFont="1" applyFill="1" applyBorder="1" applyAlignment="1">
      <alignment horizontal="center" vertical="center" wrapText="1"/>
    </xf>
    <xf numFmtId="0" fontId="26" fillId="68" borderId="31" xfId="129" applyFont="1" applyFill="1" applyBorder="1" applyAlignment="1">
      <alignment horizontal="center" vertical="center" wrapText="1"/>
    </xf>
    <xf numFmtId="0" fontId="26" fillId="68" borderId="30" xfId="129" applyFont="1" applyFill="1" applyBorder="1" applyAlignment="1">
      <alignment horizontal="center" vertical="center" wrapText="1"/>
    </xf>
    <xf numFmtId="0" fontId="26" fillId="0" borderId="10" xfId="132" applyFont="1" applyFill="1" applyBorder="1" applyAlignment="1">
      <alignment horizontal="center" vertical="center" wrapText="1"/>
    </xf>
    <xf numFmtId="0" fontId="26" fillId="68" borderId="21" xfId="132" applyFont="1" applyFill="1" applyBorder="1" applyAlignment="1">
      <alignment horizontal="center" vertical="center" wrapText="1"/>
    </xf>
    <xf numFmtId="0" fontId="26" fillId="68" borderId="31" xfId="132" applyFont="1" applyFill="1" applyBorder="1" applyAlignment="1">
      <alignment horizontal="center" vertical="center" wrapText="1"/>
    </xf>
    <xf numFmtId="0" fontId="26" fillId="68" borderId="30" xfId="132" applyFont="1" applyFill="1" applyBorder="1" applyAlignment="1">
      <alignment horizontal="center" vertical="center" wrapText="1"/>
    </xf>
    <xf numFmtId="0" fontId="26" fillId="63" borderId="21" xfId="129" applyFont="1" applyFill="1" applyBorder="1" applyAlignment="1">
      <alignment horizontal="center" vertical="center"/>
    </xf>
    <xf numFmtId="0" fontId="26" fillId="63" borderId="31" xfId="129" applyFont="1" applyFill="1" applyBorder="1" applyAlignment="1">
      <alignment horizontal="center" vertical="center"/>
    </xf>
    <xf numFmtId="0" fontId="26" fillId="63" borderId="30" xfId="129" applyFont="1" applyFill="1" applyBorder="1" applyAlignment="1">
      <alignment horizontal="center" vertical="center"/>
    </xf>
    <xf numFmtId="0" fontId="17" fillId="63" borderId="21" xfId="129" applyFont="1" applyFill="1" applyBorder="1" applyAlignment="1">
      <alignment horizontal="center" vertical="center"/>
    </xf>
    <xf numFmtId="0" fontId="17" fillId="63" borderId="31" xfId="129" applyFont="1" applyFill="1" applyBorder="1" applyAlignment="1">
      <alignment horizontal="center" vertical="center"/>
    </xf>
    <xf numFmtId="0" fontId="17" fillId="63" borderId="30" xfId="129" applyFont="1" applyFill="1" applyBorder="1" applyAlignment="1">
      <alignment horizontal="center" vertical="center"/>
    </xf>
    <xf numFmtId="0" fontId="18" fillId="63" borderId="0" xfId="0" applyFont="1" applyFill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24" fillId="0" borderId="0" xfId="129" applyFont="1" applyFill="1" applyBorder="1" applyAlignment="1">
      <alignment horizontal="left" vertical="center"/>
    </xf>
    <xf numFmtId="0" fontId="98" fillId="68" borderId="21" xfId="129" applyFont="1" applyFill="1" applyBorder="1" applyAlignment="1">
      <alignment horizontal="center" vertical="center"/>
    </xf>
    <xf numFmtId="0" fontId="98" fillId="68" borderId="31" xfId="129" applyFont="1" applyFill="1" applyBorder="1" applyAlignment="1">
      <alignment horizontal="center" vertical="center"/>
    </xf>
    <xf numFmtId="0" fontId="98" fillId="68" borderId="30" xfId="129" applyFont="1" applyFill="1" applyBorder="1" applyAlignment="1">
      <alignment horizontal="center" vertical="center"/>
    </xf>
    <xf numFmtId="0" fontId="97" fillId="68" borderId="23" xfId="129" applyFont="1" applyFill="1" applyBorder="1" applyAlignment="1">
      <alignment horizontal="center" vertical="center"/>
    </xf>
    <xf numFmtId="0" fontId="97" fillId="68" borderId="0" xfId="129" applyFont="1" applyFill="1" applyBorder="1" applyAlignment="1">
      <alignment horizontal="center" vertical="center"/>
    </xf>
    <xf numFmtId="0" fontId="70" fillId="68" borderId="21" xfId="129" applyFont="1" applyFill="1" applyBorder="1" applyAlignment="1">
      <alignment horizontal="center" vertical="center"/>
    </xf>
    <xf numFmtId="0" fontId="70" fillId="68" borderId="31" xfId="129" applyFont="1" applyFill="1" applyBorder="1" applyAlignment="1">
      <alignment horizontal="center" vertical="center"/>
    </xf>
    <xf numFmtId="0" fontId="70" fillId="68" borderId="30" xfId="129" applyFont="1" applyFill="1" applyBorder="1" applyAlignment="1">
      <alignment horizontal="center" vertical="center"/>
    </xf>
    <xf numFmtId="0" fontId="91" fillId="68" borderId="23" xfId="129" applyFont="1" applyFill="1" applyBorder="1" applyAlignment="1">
      <alignment horizontal="center" vertical="center"/>
    </xf>
    <xf numFmtId="0" fontId="91" fillId="68" borderId="0" xfId="129" applyFont="1" applyFill="1" applyBorder="1" applyAlignment="1">
      <alignment horizontal="center" vertical="center"/>
    </xf>
    <xf numFmtId="0" fontId="26" fillId="64" borderId="21" xfId="129" applyFont="1" applyFill="1" applyBorder="1" applyAlignment="1">
      <alignment horizontal="center" vertical="center"/>
    </xf>
    <xf numFmtId="0" fontId="26" fillId="64" borderId="31" xfId="129" applyFont="1" applyFill="1" applyBorder="1" applyAlignment="1">
      <alignment horizontal="center" vertical="center"/>
    </xf>
    <xf numFmtId="0" fontId="26" fillId="64" borderId="30" xfId="129" applyFont="1" applyFill="1" applyBorder="1" applyAlignment="1">
      <alignment horizontal="center" vertical="center"/>
    </xf>
    <xf numFmtId="0" fontId="95" fillId="64" borderId="23" xfId="129" applyFont="1" applyFill="1" applyBorder="1" applyAlignment="1">
      <alignment horizontal="center" vertical="center"/>
    </xf>
    <xf numFmtId="0" fontId="95" fillId="64" borderId="0" xfId="129" applyFont="1" applyFill="1" applyBorder="1" applyAlignment="1">
      <alignment horizontal="center" vertical="center"/>
    </xf>
    <xf numFmtId="0" fontId="24" fillId="64" borderId="23" xfId="129" applyFont="1" applyFill="1" applyBorder="1" applyAlignment="1">
      <alignment horizontal="center" vertical="center"/>
    </xf>
    <xf numFmtId="0" fontId="24" fillId="64" borderId="0" xfId="129" applyFont="1" applyFill="1" applyBorder="1" applyAlignment="1">
      <alignment horizontal="center" vertical="center"/>
    </xf>
    <xf numFmtId="0" fontId="19" fillId="64" borderId="21" xfId="129" applyFont="1" applyFill="1" applyBorder="1" applyAlignment="1">
      <alignment horizontal="center" vertical="center"/>
    </xf>
    <xf numFmtId="0" fontId="19" fillId="64" borderId="31" xfId="129" applyFont="1" applyFill="1" applyBorder="1" applyAlignment="1">
      <alignment horizontal="center" vertical="center"/>
    </xf>
    <xf numFmtId="0" fontId="19" fillId="64" borderId="30" xfId="129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5" fillId="0" borderId="12" xfId="129" applyFont="1" applyFill="1" applyBorder="1" applyAlignment="1">
      <alignment horizontal="center" vertical="center"/>
    </xf>
    <xf numFmtId="0" fontId="26" fillId="30" borderId="21" xfId="129" applyFont="1" applyFill="1" applyBorder="1" applyAlignment="1">
      <alignment horizontal="center" vertical="center"/>
    </xf>
    <xf numFmtId="0" fontId="26" fillId="30" borderId="31" xfId="129" applyFont="1" applyFill="1" applyBorder="1" applyAlignment="1">
      <alignment horizontal="center" vertical="center"/>
    </xf>
    <xf numFmtId="0" fontId="26" fillId="70" borderId="21" xfId="129" applyFont="1" applyFill="1" applyBorder="1" applyAlignment="1">
      <alignment horizontal="center" vertical="center"/>
    </xf>
    <xf numFmtId="0" fontId="26" fillId="70" borderId="31" xfId="129" applyFont="1" applyFill="1" applyBorder="1" applyAlignment="1">
      <alignment horizontal="center" vertical="center"/>
    </xf>
    <xf numFmtId="0" fontId="26" fillId="65" borderId="21" xfId="129" applyFont="1" applyFill="1" applyBorder="1" applyAlignment="1">
      <alignment horizontal="center" vertical="center"/>
    </xf>
    <xf numFmtId="0" fontId="26" fillId="65" borderId="31" xfId="129" applyFont="1" applyFill="1" applyBorder="1" applyAlignment="1">
      <alignment horizontal="center" vertical="center"/>
    </xf>
    <xf numFmtId="0" fontId="26" fillId="67" borderId="21" xfId="129" applyFont="1" applyFill="1" applyBorder="1" applyAlignment="1">
      <alignment horizontal="center" vertical="center"/>
    </xf>
    <xf numFmtId="0" fontId="26" fillId="67" borderId="31" xfId="129" applyFont="1" applyFill="1" applyBorder="1" applyAlignment="1">
      <alignment horizontal="center" vertical="center"/>
    </xf>
    <xf numFmtId="0" fontId="31" fillId="0" borderId="32" xfId="129" applyFont="1" applyFill="1" applyBorder="1" applyAlignment="1">
      <alignment horizontal="center" vertical="center" wrapText="1"/>
    </xf>
    <xf numFmtId="0" fontId="31" fillId="0" borderId="25" xfId="129" applyFont="1" applyFill="1" applyBorder="1" applyAlignment="1">
      <alignment horizontal="center" vertical="center" wrapText="1"/>
    </xf>
    <xf numFmtId="0" fontId="31" fillId="0" borderId="36" xfId="129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25" xfId="129" applyFont="1" applyBorder="1" applyAlignment="1">
      <alignment horizontal="center" vertical="center"/>
    </xf>
    <xf numFmtId="0" fontId="31" fillId="0" borderId="36" xfId="129" applyFont="1" applyBorder="1" applyAlignment="1">
      <alignment horizontal="center" vertical="center"/>
    </xf>
    <xf numFmtId="0" fontId="31" fillId="0" borderId="13" xfId="129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33" xfId="129" applyFont="1" applyFill="1" applyBorder="1" applyAlignment="1">
      <alignment horizontal="center" vertical="center" wrapText="1"/>
    </xf>
    <xf numFmtId="0" fontId="31" fillId="0" borderId="35" xfId="129" applyFont="1" applyFill="1" applyBorder="1" applyAlignment="1">
      <alignment horizontal="center" vertical="center" wrapText="1"/>
    </xf>
    <xf numFmtId="0" fontId="31" fillId="0" borderId="12" xfId="129" applyFont="1" applyBorder="1" applyAlignment="1">
      <alignment horizontal="center" vertical="center"/>
    </xf>
    <xf numFmtId="0" fontId="31" fillId="0" borderId="25" xfId="129" applyFont="1" applyFill="1" applyBorder="1" applyAlignment="1">
      <alignment horizontal="center" vertical="center"/>
    </xf>
    <xf numFmtId="0" fontId="31" fillId="0" borderId="36" xfId="129" applyFont="1" applyFill="1" applyBorder="1" applyAlignment="1">
      <alignment horizontal="center" vertical="center"/>
    </xf>
    <xf numFmtId="0" fontId="31" fillId="0" borderId="13" xfId="129" applyFont="1" applyFill="1" applyBorder="1" applyAlignment="1">
      <alignment horizontal="center" vertical="center"/>
    </xf>
  </cellXfs>
  <cellStyles count="481">
    <cellStyle name="20% - Accent1" xfId="1" builtinId="30" customBuiltin="1"/>
    <cellStyle name="20% - Accent1 2" xfId="2"/>
    <cellStyle name="20% - Accent1 2 2" xfId="282"/>
    <cellStyle name="20% - Accent1 3" xfId="3"/>
    <cellStyle name="20% - Accent1 4" xfId="381"/>
    <cellStyle name="20% - Accent2" xfId="4" builtinId="34" customBuiltin="1"/>
    <cellStyle name="20% - Accent2 2" xfId="5"/>
    <cellStyle name="20% - Accent2 2 2" xfId="283"/>
    <cellStyle name="20% - Accent2 3" xfId="6"/>
    <cellStyle name="20% - Accent2 4" xfId="382"/>
    <cellStyle name="20% - Accent3" xfId="7" builtinId="38" customBuiltin="1"/>
    <cellStyle name="20% - Accent3 2" xfId="8"/>
    <cellStyle name="20% - Accent3 2 2" xfId="284"/>
    <cellStyle name="20% - Accent3 3" xfId="9"/>
    <cellStyle name="20% - Accent3 4" xfId="383"/>
    <cellStyle name="20% - Accent4" xfId="10" builtinId="42" customBuiltin="1"/>
    <cellStyle name="20% - Accent4 2" xfId="11"/>
    <cellStyle name="20% - Accent4 2 2" xfId="285"/>
    <cellStyle name="20% - Accent4 3" xfId="12"/>
    <cellStyle name="20% - Accent4 4" xfId="384"/>
    <cellStyle name="20% - Accent5" xfId="13" builtinId="46" customBuiltin="1"/>
    <cellStyle name="20% - Accent5 2" xfId="14"/>
    <cellStyle name="20% - Accent5 2 2" xfId="286"/>
    <cellStyle name="20% - Accent5 3" xfId="15"/>
    <cellStyle name="20% - Accent5 4" xfId="385"/>
    <cellStyle name="20% - Accent6" xfId="16" builtinId="50" customBuiltin="1"/>
    <cellStyle name="20% - Accent6 2" xfId="17"/>
    <cellStyle name="20% - Accent6 2 2" xfId="287"/>
    <cellStyle name="20% - Accent6 3" xfId="18"/>
    <cellStyle name="20% - Accent6 4" xfId="387"/>
    <cellStyle name="40% - Accent1" xfId="19" builtinId="31" customBuiltin="1"/>
    <cellStyle name="40% - Accent1 2" xfId="20"/>
    <cellStyle name="40% - Accent1 2 2" xfId="288"/>
    <cellStyle name="40% - Accent1 3" xfId="21"/>
    <cellStyle name="40% - Accent1 4" xfId="388"/>
    <cellStyle name="40% - Accent2" xfId="22" builtinId="35" customBuiltin="1"/>
    <cellStyle name="40% - Accent2 2" xfId="23"/>
    <cellStyle name="40% - Accent2 2 2" xfId="289"/>
    <cellStyle name="40% - Accent2 3" xfId="24"/>
    <cellStyle name="40% - Accent2 4" xfId="389"/>
    <cellStyle name="40% - Accent3" xfId="25" builtinId="39" customBuiltin="1"/>
    <cellStyle name="40% - Accent3 2" xfId="26"/>
    <cellStyle name="40% - Accent3 2 2" xfId="290"/>
    <cellStyle name="40% - Accent3 3" xfId="27"/>
    <cellStyle name="40% - Accent3 4" xfId="390"/>
    <cellStyle name="40% - Accent4" xfId="28" builtinId="43" customBuiltin="1"/>
    <cellStyle name="40% - Accent4 2" xfId="29"/>
    <cellStyle name="40% - Accent4 2 2" xfId="291"/>
    <cellStyle name="40% - Accent4 3" xfId="30"/>
    <cellStyle name="40% - Accent4 4" xfId="391"/>
    <cellStyle name="40% - Accent5" xfId="31" builtinId="47" customBuiltin="1"/>
    <cellStyle name="40% - Accent5 2" xfId="32"/>
    <cellStyle name="40% - Accent5 2 2" xfId="292"/>
    <cellStyle name="40% - Accent5 3" xfId="33"/>
    <cellStyle name="40% - Accent5 4" xfId="392"/>
    <cellStyle name="40% - Accent6" xfId="34" builtinId="51" customBuiltin="1"/>
    <cellStyle name="40% - Accent6 2" xfId="35"/>
    <cellStyle name="40% - Accent6 2 2" xfId="293"/>
    <cellStyle name="40% - Accent6 3" xfId="36"/>
    <cellStyle name="40% - Accent6 4" xfId="393"/>
    <cellStyle name="60% - Accent1" xfId="37" builtinId="32" customBuiltin="1"/>
    <cellStyle name="60% - Accent1 2" xfId="38"/>
    <cellStyle name="60% - Accent1 2 2" xfId="294"/>
    <cellStyle name="60% - Accent1 3" xfId="39"/>
    <cellStyle name="60% - Accent1 4" xfId="394"/>
    <cellStyle name="60% - Accent2" xfId="40" builtinId="36" customBuiltin="1"/>
    <cellStyle name="60% - Accent2 2" xfId="41"/>
    <cellStyle name="60% - Accent2 2 2" xfId="295"/>
    <cellStyle name="60% - Accent2 3" xfId="42"/>
    <cellStyle name="60% - Accent2 4" xfId="395"/>
    <cellStyle name="60% - Accent3" xfId="43" builtinId="40" customBuiltin="1"/>
    <cellStyle name="60% - Accent3 2" xfId="44"/>
    <cellStyle name="60% - Accent3 2 2" xfId="296"/>
    <cellStyle name="60% - Accent3 3" xfId="45"/>
    <cellStyle name="60% - Accent3 4" xfId="396"/>
    <cellStyle name="60% - Accent4" xfId="46" builtinId="44" customBuiltin="1"/>
    <cellStyle name="60% - Accent4 2" xfId="47"/>
    <cellStyle name="60% - Accent4 2 2" xfId="297"/>
    <cellStyle name="60% - Accent4 3" xfId="48"/>
    <cellStyle name="60% - Accent4 4" xfId="397"/>
    <cellStyle name="60% - Accent5" xfId="49" builtinId="48" customBuiltin="1"/>
    <cellStyle name="60% - Accent5 2" xfId="50"/>
    <cellStyle name="60% - Accent5 2 2" xfId="298"/>
    <cellStyle name="60% - Accent5 3" xfId="51"/>
    <cellStyle name="60% - Accent5 4" xfId="399"/>
    <cellStyle name="60% - Accent6" xfId="52" builtinId="52" customBuiltin="1"/>
    <cellStyle name="60% - Accent6 2" xfId="53"/>
    <cellStyle name="60% - Accent6 2 2" xfId="299"/>
    <cellStyle name="60% - Accent6 3" xfId="54"/>
    <cellStyle name="60% - Accent6 4" xfId="401"/>
    <cellStyle name="Accent1" xfId="55" builtinId="29" customBuiltin="1"/>
    <cellStyle name="Accent1 2" xfId="56"/>
    <cellStyle name="Accent1 2 2" xfId="300"/>
    <cellStyle name="Accent1 3" xfId="57"/>
    <cellStyle name="Accent1 4" xfId="402"/>
    <cellStyle name="Accent2" xfId="58" builtinId="33" customBuiltin="1"/>
    <cellStyle name="Accent2 2" xfId="59"/>
    <cellStyle name="Accent2 2 2" xfId="301"/>
    <cellStyle name="Accent2 3" xfId="60"/>
    <cellStyle name="Accent2 4" xfId="403"/>
    <cellStyle name="Accent3" xfId="61" builtinId="37" customBuiltin="1"/>
    <cellStyle name="Accent3 2" xfId="62"/>
    <cellStyle name="Accent3 2 2" xfId="302"/>
    <cellStyle name="Accent3 3" xfId="63"/>
    <cellStyle name="Accent3 4" xfId="404"/>
    <cellStyle name="Accent4" xfId="64" builtinId="41" customBuiltin="1"/>
    <cellStyle name="Accent4 2" xfId="65"/>
    <cellStyle name="Accent4 2 2" xfId="303"/>
    <cellStyle name="Accent4 3" xfId="66"/>
    <cellStyle name="Accent4 4" xfId="405"/>
    <cellStyle name="Accent5" xfId="67" builtinId="45" customBuiltin="1"/>
    <cellStyle name="Accent5 2" xfId="68"/>
    <cellStyle name="Accent5 2 2" xfId="304"/>
    <cellStyle name="Accent5 3" xfId="69"/>
    <cellStyle name="Accent5 4" xfId="406"/>
    <cellStyle name="Accent6" xfId="70" builtinId="49" customBuiltin="1"/>
    <cellStyle name="Accent6 2" xfId="71"/>
    <cellStyle name="Accent6 2 2" xfId="305"/>
    <cellStyle name="Accent6 3" xfId="72"/>
    <cellStyle name="Accent6 4" xfId="407"/>
    <cellStyle name="Bad" xfId="73" builtinId="27" customBuiltin="1"/>
    <cellStyle name="Bad 2" xfId="74"/>
    <cellStyle name="Bad 2 2" xfId="306"/>
    <cellStyle name="Bad 3" xfId="75"/>
    <cellStyle name="Bad 4" xfId="408"/>
    <cellStyle name="Calculation" xfId="76" builtinId="22" customBuiltin="1"/>
    <cellStyle name="Calculation 2" xfId="77"/>
    <cellStyle name="Calculation 2 2" xfId="307"/>
    <cellStyle name="Calculation 3" xfId="78"/>
    <cellStyle name="Calculation 4" xfId="409"/>
    <cellStyle name="Check Cell" xfId="79" builtinId="23" customBuiltin="1"/>
    <cellStyle name="Check Cell 2" xfId="80"/>
    <cellStyle name="Check Cell 2 2" xfId="308"/>
    <cellStyle name="Check Cell 3" xfId="81"/>
    <cellStyle name="Check Cell 4" xfId="410"/>
    <cellStyle name="Currency" xfId="82" builtinId="4"/>
    <cellStyle name="Currency 2" xfId="83"/>
    <cellStyle name="Currency 3" xfId="84"/>
    <cellStyle name="Currency 4" xfId="411"/>
    <cellStyle name="Explanatory Text" xfId="85" builtinId="53" customBuiltin="1"/>
    <cellStyle name="Explanatory Text 2" xfId="86"/>
    <cellStyle name="Explanatory Text 2 2" xfId="309"/>
    <cellStyle name="Explanatory Text 3" xfId="87"/>
    <cellStyle name="Explanatory Text 4" xfId="412"/>
    <cellStyle name="Good" xfId="88" builtinId="26" customBuiltin="1"/>
    <cellStyle name="Good 2" xfId="89"/>
    <cellStyle name="Good 2 2" xfId="310"/>
    <cellStyle name="Good 3" xfId="90"/>
    <cellStyle name="Good 4" xfId="413"/>
    <cellStyle name="Heading 1" xfId="91" builtinId="16" customBuiltin="1"/>
    <cellStyle name="Heading 1 2" xfId="92"/>
    <cellStyle name="Heading 1 2 2" xfId="311"/>
    <cellStyle name="Heading 1 3" xfId="93"/>
    <cellStyle name="Heading 1 4" xfId="414"/>
    <cellStyle name="Heading 2" xfId="94" builtinId="17" customBuiltin="1"/>
    <cellStyle name="Heading 2 2" xfId="95"/>
    <cellStyle name="Heading 2 2 2" xfId="312"/>
    <cellStyle name="Heading 2 3" xfId="96"/>
    <cellStyle name="Heading 2 4" xfId="415"/>
    <cellStyle name="Heading 3" xfId="97" builtinId="18" customBuiltin="1"/>
    <cellStyle name="Heading 3 2" xfId="98"/>
    <cellStyle name="Heading 3 2 2" xfId="313"/>
    <cellStyle name="Heading 3 3" xfId="99"/>
    <cellStyle name="Heading 3 4" xfId="416"/>
    <cellStyle name="Heading 4" xfId="100" builtinId="19" customBuiltin="1"/>
    <cellStyle name="Heading 4 2" xfId="101"/>
    <cellStyle name="Heading 4 2 2" xfId="314"/>
    <cellStyle name="Heading 4 3" xfId="102"/>
    <cellStyle name="Heading 4 4" xfId="417"/>
    <cellStyle name="Input" xfId="103" builtinId="20" customBuiltin="1"/>
    <cellStyle name="Input 2" xfId="104"/>
    <cellStyle name="Input 2 2" xfId="315"/>
    <cellStyle name="Input 3" xfId="105"/>
    <cellStyle name="Input 4" xfId="418"/>
    <cellStyle name="Linked Cell" xfId="106" builtinId="24" customBuiltin="1"/>
    <cellStyle name="Linked Cell 2" xfId="107"/>
    <cellStyle name="Linked Cell 2 2" xfId="316"/>
    <cellStyle name="Linked Cell 3" xfId="108"/>
    <cellStyle name="Linked Cell 4" xfId="419"/>
    <cellStyle name="Neutral" xfId="109" builtinId="28" customBuiltin="1"/>
    <cellStyle name="Neutral 2" xfId="110"/>
    <cellStyle name="Neutral 2 2" xfId="317"/>
    <cellStyle name="Neutral 3" xfId="111"/>
    <cellStyle name="Neutral 4" xfId="420"/>
    <cellStyle name="Normal" xfId="0" builtinId="0"/>
    <cellStyle name="Normal 10" xfId="169"/>
    <cellStyle name="Normal 10 2" xfId="215"/>
    <cellStyle name="Normal 11" xfId="171"/>
    <cellStyle name="Normal 11 2" xfId="216"/>
    <cellStyle name="Normal 12" xfId="192"/>
    <cellStyle name="Normal 12 2" xfId="217"/>
    <cellStyle name="Normal 13" xfId="280"/>
    <cellStyle name="Normal 13 2" xfId="281"/>
    <cellStyle name="Normal 13 2 2" xfId="370"/>
    <cellStyle name="Normal 13 2 2 2" xfId="441"/>
    <cellStyle name="Normal 13 2 2 2 2" xfId="474"/>
    <cellStyle name="Normal 13 2 2 3" xfId="456"/>
    <cellStyle name="Normal 13 2 3" xfId="375"/>
    <cellStyle name="Normal 13 2 3 2" xfId="445"/>
    <cellStyle name="Normal 13 2 3 2 2" xfId="478"/>
    <cellStyle name="Normal 13 2 3 3" xfId="460"/>
    <cellStyle name="Normal 13 2 4" xfId="363"/>
    <cellStyle name="Normal 13 2 4 2" xfId="437"/>
    <cellStyle name="Normal 13 2 4 3" xfId="470"/>
    <cellStyle name="Normal 13 2 5" xfId="430"/>
    <cellStyle name="Normal 13 2 5 2" xfId="464"/>
    <cellStyle name="Normal 13 2 6" xfId="452"/>
    <cellStyle name="Normal 13 3" xfId="369"/>
    <cellStyle name="Normal 13 3 2" xfId="440"/>
    <cellStyle name="Normal 13 3 2 2" xfId="473"/>
    <cellStyle name="Normal 13 3 3" xfId="455"/>
    <cellStyle name="Normal 13 4" xfId="374"/>
    <cellStyle name="Normal 13 4 2" xfId="444"/>
    <cellStyle name="Normal 13 4 2 2" xfId="477"/>
    <cellStyle name="Normal 13 4 3" xfId="459"/>
    <cellStyle name="Normal 13 5" xfId="362"/>
    <cellStyle name="Normal 13 5 2" xfId="436"/>
    <cellStyle name="Normal 13 5 3" xfId="469"/>
    <cellStyle name="Normal 13 6" xfId="429"/>
    <cellStyle name="Normal 13 6 2" xfId="463"/>
    <cellStyle name="Normal 13 7" xfId="451"/>
    <cellStyle name="Normal 14" xfId="357"/>
    <cellStyle name="Normal 14 2" xfId="364"/>
    <cellStyle name="Normal 15" xfId="358"/>
    <cellStyle name="Normal 15 2" xfId="371"/>
    <cellStyle name="Normal 15 2 2" xfId="442"/>
    <cellStyle name="Normal 15 2 2 2" xfId="475"/>
    <cellStyle name="Normal 15 2 3" xfId="457"/>
    <cellStyle name="Normal 15 3" xfId="376"/>
    <cellStyle name="Normal 15 3 2" xfId="446"/>
    <cellStyle name="Normal 15 3 2 2" xfId="479"/>
    <cellStyle name="Normal 15 3 3" xfId="461"/>
    <cellStyle name="Normal 15 4" xfId="365"/>
    <cellStyle name="Normal 15 4 2" xfId="438"/>
    <cellStyle name="Normal 15 4 3" xfId="471"/>
    <cellStyle name="Normal 15 5" xfId="433"/>
    <cellStyle name="Normal 15 5 2" xfId="465"/>
    <cellStyle name="Normal 15 6" xfId="453"/>
    <cellStyle name="Normal 16" xfId="359"/>
    <cellStyle name="Normal 16 2" xfId="372"/>
    <cellStyle name="Normal 16 2 2" xfId="443"/>
    <cellStyle name="Normal 16 2 2 2" xfId="476"/>
    <cellStyle name="Normal 16 2 3" xfId="458"/>
    <cellStyle name="Normal 16 3" xfId="377"/>
    <cellStyle name="Normal 16 3 2" xfId="447"/>
    <cellStyle name="Normal 16 3 2 2" xfId="480"/>
    <cellStyle name="Normal 16 3 3" xfId="462"/>
    <cellStyle name="Normal 16 4" xfId="366"/>
    <cellStyle name="Normal 16 4 2" xfId="439"/>
    <cellStyle name="Normal 16 4 3" xfId="472"/>
    <cellStyle name="Normal 16 5" xfId="434"/>
    <cellStyle name="Normal 16 5 2" xfId="466"/>
    <cellStyle name="Normal 16 6" xfId="454"/>
    <cellStyle name="Normal 17" xfId="360"/>
    <cellStyle name="Normal 17 2" xfId="467"/>
    <cellStyle name="Normal 18" xfId="361"/>
    <cellStyle name="Normal 18 2" xfId="435"/>
    <cellStyle name="Normal 18 3" xfId="468"/>
    <cellStyle name="Normal 19" xfId="380"/>
    <cellStyle name="Normal 2" xfId="112"/>
    <cellStyle name="Normal 2 10" xfId="193"/>
    <cellStyle name="Normal 2 11" xfId="194"/>
    <cellStyle name="Normal 2 11 2" xfId="219"/>
    <cellStyle name="Normal 2 12" xfId="218"/>
    <cellStyle name="Normal 2 2" xfId="113"/>
    <cellStyle name="Normal 2 2 2" xfId="318"/>
    <cellStyle name="Normal 2 3" xfId="114"/>
    <cellStyle name="Normal 2 3 2" xfId="115"/>
    <cellStyle name="Normal 2 3 3" xfId="319"/>
    <cellStyle name="Normal 2 4" xfId="116"/>
    <cellStyle name="Normal 2 4 2" xfId="117"/>
    <cellStyle name="Normal 2 4 2 2" xfId="161"/>
    <cellStyle name="Normal 2 4 2 2 2" xfId="184"/>
    <cellStyle name="Normal 2 4 2 2 2 2" xfId="223"/>
    <cellStyle name="Normal 2 4 2 2 3" xfId="207"/>
    <cellStyle name="Normal 2 4 2 2 3 2" xfId="224"/>
    <cellStyle name="Normal 2 4 2 2 4" xfId="222"/>
    <cellStyle name="Normal 2 4 2 3" xfId="174"/>
    <cellStyle name="Normal 2 4 2 3 2" xfId="225"/>
    <cellStyle name="Normal 2 4 2 4" xfId="196"/>
    <cellStyle name="Normal 2 4 2 4 2" xfId="226"/>
    <cellStyle name="Normal 2 4 2 5" xfId="221"/>
    <cellStyle name="Normal 2 4 3" xfId="160"/>
    <cellStyle name="Normal 2 4 3 2" xfId="183"/>
    <cellStyle name="Normal 2 4 3 2 2" xfId="228"/>
    <cellStyle name="Normal 2 4 3 3" xfId="206"/>
    <cellStyle name="Normal 2 4 3 3 2" xfId="229"/>
    <cellStyle name="Normal 2 4 3 4" xfId="227"/>
    <cellStyle name="Normal 2 4 4" xfId="173"/>
    <cellStyle name="Normal 2 4 4 2" xfId="230"/>
    <cellStyle name="Normal 2 4 5" xfId="195"/>
    <cellStyle name="Normal 2 4 5 2" xfId="231"/>
    <cellStyle name="Normal 2 4 6" xfId="220"/>
    <cellStyle name="Normal 2 5" xfId="118"/>
    <cellStyle name="Normal 2 5 2" xfId="162"/>
    <cellStyle name="Normal 2 5 2 2" xfId="185"/>
    <cellStyle name="Normal 2 5 2 2 2" xfId="234"/>
    <cellStyle name="Normal 2 5 2 3" xfId="208"/>
    <cellStyle name="Normal 2 5 2 3 2" xfId="235"/>
    <cellStyle name="Normal 2 5 2 4" xfId="233"/>
    <cellStyle name="Normal 2 5 3" xfId="175"/>
    <cellStyle name="Normal 2 5 3 2" xfId="236"/>
    <cellStyle name="Normal 2 5 4" xfId="197"/>
    <cellStyle name="Normal 2 5 4 2" xfId="237"/>
    <cellStyle name="Normal 2 5 5" xfId="232"/>
    <cellStyle name="Normal 2 6" xfId="158"/>
    <cellStyle name="Normal 2 6 2" xfId="168"/>
    <cellStyle name="Normal 2 6 2 2" xfId="191"/>
    <cellStyle name="Normal 2 6 2 2 2" xfId="240"/>
    <cellStyle name="Normal 2 6 2 3" xfId="214"/>
    <cellStyle name="Normal 2 6 2 3 2" xfId="241"/>
    <cellStyle name="Normal 2 6 2 4" xfId="239"/>
    <cellStyle name="Normal 2 6 3" xfId="181"/>
    <cellStyle name="Normal 2 6 3 2" xfId="242"/>
    <cellStyle name="Normal 2 6 4" xfId="204"/>
    <cellStyle name="Normal 2 6 4 2" xfId="243"/>
    <cellStyle name="Normal 2 6 5" xfId="238"/>
    <cellStyle name="Normal 2 7" xfId="159"/>
    <cellStyle name="Normal 2 7 2" xfId="182"/>
    <cellStyle name="Normal 2 7 2 2" xfId="245"/>
    <cellStyle name="Normal 2 7 3" xfId="205"/>
    <cellStyle name="Normal 2 7 3 2" xfId="246"/>
    <cellStyle name="Normal 2 7 4" xfId="244"/>
    <cellStyle name="Normal 2 8" xfId="170"/>
    <cellStyle name="Normal 2 8 2" xfId="247"/>
    <cellStyle name="Normal 2 9" xfId="172"/>
    <cellStyle name="Normal 2 9 2" xfId="248"/>
    <cellStyle name="Normal 20" xfId="378"/>
    <cellStyle name="Normal 3" xfId="119"/>
    <cellStyle name="Normal 3 2" xfId="120"/>
    <cellStyle name="Normal 3 3" xfId="320"/>
    <cellStyle name="Normal 4" xfId="121"/>
    <cellStyle name="Normal 4 2" xfId="322"/>
    <cellStyle name="Normal 4 3" xfId="323"/>
    <cellStyle name="Normal 4 4" xfId="324"/>
    <cellStyle name="Normal 4 5" xfId="321"/>
    <cellStyle name="Normal 5" xfId="122"/>
    <cellStyle name="Normal 5 2" xfId="123"/>
    <cellStyle name="Normal 5 3" xfId="325"/>
    <cellStyle name="Normal 6" xfId="124"/>
    <cellStyle name="Normal 6 2" xfId="198"/>
    <cellStyle name="Normal 6 2 2" xfId="367"/>
    <cellStyle name="Normal 6 3" xfId="249"/>
    <cellStyle name="Normal 7" xfId="125"/>
    <cellStyle name="Normal 7 2" xfId="126"/>
    <cellStyle name="Normal 7 2 2" xfId="164"/>
    <cellStyle name="Normal 7 2 2 2" xfId="187"/>
    <cellStyle name="Normal 7 2 2 2 2" xfId="253"/>
    <cellStyle name="Normal 7 2 2 3" xfId="210"/>
    <cellStyle name="Normal 7 2 2 3 2" xfId="254"/>
    <cellStyle name="Normal 7 2 2 4" xfId="252"/>
    <cellStyle name="Normal 7 2 3" xfId="177"/>
    <cellStyle name="Normal 7 2 3 2" xfId="255"/>
    <cellStyle name="Normal 7 2 4" xfId="200"/>
    <cellStyle name="Normal 7 2 4 2" xfId="256"/>
    <cellStyle name="Normal 7 2 5" xfId="251"/>
    <cellStyle name="Normal 7 3" xfId="163"/>
    <cellStyle name="Normal 7 3 2" xfId="186"/>
    <cellStyle name="Normal 7 3 2 2" xfId="258"/>
    <cellStyle name="Normal 7 3 3" xfId="209"/>
    <cellStyle name="Normal 7 3 3 2" xfId="259"/>
    <cellStyle name="Normal 7 3 4" xfId="257"/>
    <cellStyle name="Normal 7 4" xfId="176"/>
    <cellStyle name="Normal 7 4 2" xfId="260"/>
    <cellStyle name="Normal 7 5" xfId="199"/>
    <cellStyle name="Normal 7 5 2" xfId="261"/>
    <cellStyle name="Normal 7 6" xfId="250"/>
    <cellStyle name="Normal 8" xfId="127"/>
    <cellStyle name="Normal 8 2" xfId="128"/>
    <cellStyle name="Normal 8 2 2" xfId="166"/>
    <cellStyle name="Normal 8 2 2 2" xfId="189"/>
    <cellStyle name="Normal 8 2 2 2 2" xfId="265"/>
    <cellStyle name="Normal 8 2 2 3" xfId="212"/>
    <cellStyle name="Normal 8 2 2 3 2" xfId="266"/>
    <cellStyle name="Normal 8 2 2 4" xfId="264"/>
    <cellStyle name="Normal 8 2 3" xfId="179"/>
    <cellStyle name="Normal 8 2 3 2" xfId="267"/>
    <cellStyle name="Normal 8 2 4" xfId="202"/>
    <cellStyle name="Normal 8 2 4 2" xfId="268"/>
    <cellStyle name="Normal 8 2 5" xfId="263"/>
    <cellStyle name="Normal 8 3" xfId="165"/>
    <cellStyle name="Normal 8 3 2" xfId="188"/>
    <cellStyle name="Normal 8 3 2 2" xfId="270"/>
    <cellStyle name="Normal 8 3 3" xfId="211"/>
    <cellStyle name="Normal 8 3 3 2" xfId="271"/>
    <cellStyle name="Normal 8 3 4" xfId="269"/>
    <cellStyle name="Normal 8 4" xfId="178"/>
    <cellStyle name="Normal 8 4 2" xfId="272"/>
    <cellStyle name="Normal 8 5" xfId="201"/>
    <cellStyle name="Normal 8 5 2" xfId="273"/>
    <cellStyle name="Normal 8 6" xfId="262"/>
    <cellStyle name="Normal 9" xfId="156"/>
    <cellStyle name="Normal 9 2" xfId="167"/>
    <cellStyle name="Normal 9 2 2" xfId="190"/>
    <cellStyle name="Normal 9 2 2 2" xfId="276"/>
    <cellStyle name="Normal 9 2 3" xfId="213"/>
    <cellStyle name="Normal 9 2 3 2" xfId="277"/>
    <cellStyle name="Normal 9 2 4" xfId="275"/>
    <cellStyle name="Normal 9 3" xfId="180"/>
    <cellStyle name="Normal 9 3 2" xfId="278"/>
    <cellStyle name="Normal 9 4" xfId="203"/>
    <cellStyle name="Normal 9 4 2" xfId="279"/>
    <cellStyle name="Normal 9 5" xfId="274"/>
    <cellStyle name="Normal_Active+CH30+OJT-APP+Awds~Dec+2007" xfId="157"/>
    <cellStyle name="Normal_August Andy Report" xfId="129"/>
    <cellStyle name="Normal_Betty" xfId="431"/>
    <cellStyle name="Normal_Charlene" xfId="428"/>
    <cellStyle name="Normal_consultant caseload apprentice" xfId="130"/>
    <cellStyle name="Normal_Dale" xfId="449"/>
    <cellStyle name="Normal_Danny" xfId="398"/>
    <cellStyle name="Normal_Eddie" xfId="386"/>
    <cellStyle name="Normal_John" xfId="448"/>
    <cellStyle name="Normal_Lula" xfId="400"/>
    <cellStyle name="Normal_New Programs Registered" xfId="131"/>
    <cellStyle name="Normal_Revised YTD totals 080702" xfId="132"/>
    <cellStyle name="Normal_Sarah" xfId="421"/>
    <cellStyle name="Normal_Sheet1" xfId="133"/>
    <cellStyle name="Normal_Sheet1 2" xfId="379"/>
    <cellStyle name="Normal_Sheet1 3" xfId="134"/>
    <cellStyle name="Normal_Sheet3" xfId="135"/>
    <cellStyle name="Normal_Sheet3 2" xfId="136"/>
    <cellStyle name="Normal_Tony" xfId="450"/>
    <cellStyle name="Normal_VA Compliance 2" xfId="373"/>
    <cellStyle name="Normal_Victoria" xfId="432"/>
    <cellStyle name="Normal_YTD Peformance Report(Appr)" xfId="137"/>
    <cellStyle name="Note" xfId="138" builtinId="10" customBuiltin="1"/>
    <cellStyle name="Note 10" xfId="327"/>
    <cellStyle name="Note 10 2" xfId="356"/>
    <cellStyle name="Note 11" xfId="326"/>
    <cellStyle name="Note 11 2" xfId="368"/>
    <cellStyle name="Note 12" xfId="422"/>
    <cellStyle name="Note 2" xfId="139"/>
    <cellStyle name="Note 2 2" xfId="329"/>
    <cellStyle name="Note 2 3" xfId="330"/>
    <cellStyle name="Note 2 4" xfId="331"/>
    <cellStyle name="Note 2 5" xfId="332"/>
    <cellStyle name="Note 2 6" xfId="328"/>
    <cellStyle name="Note 3" xfId="140"/>
    <cellStyle name="Note 3 2" xfId="334"/>
    <cellStyle name="Note 3 3" xfId="333"/>
    <cellStyle name="Note 4" xfId="335"/>
    <cellStyle name="Note 4 2" xfId="336"/>
    <cellStyle name="Note 4 3" xfId="337"/>
    <cellStyle name="Note 4 3 2" xfId="338"/>
    <cellStyle name="Note 4 3 3" xfId="339"/>
    <cellStyle name="Note 4 3 4" xfId="340"/>
    <cellStyle name="Note 4 4" xfId="341"/>
    <cellStyle name="Note 4 5" xfId="342"/>
    <cellStyle name="Note 4 6" xfId="343"/>
    <cellStyle name="Note 5" xfId="344"/>
    <cellStyle name="Note 5 2" xfId="345"/>
    <cellStyle name="Note 5 3" xfId="346"/>
    <cellStyle name="Note 6" xfId="347"/>
    <cellStyle name="Note 6 2" xfId="348"/>
    <cellStyle name="Note 7" xfId="349"/>
    <cellStyle name="Note 8" xfId="350"/>
    <cellStyle name="Note 9" xfId="351"/>
    <cellStyle name="Output" xfId="141" builtinId="21" customBuiltin="1"/>
    <cellStyle name="Output 2" xfId="142"/>
    <cellStyle name="Output 2 2" xfId="352"/>
    <cellStyle name="Output 3" xfId="143"/>
    <cellStyle name="Output 4" xfId="423"/>
    <cellStyle name="Percent" xfId="144" builtinId="5"/>
    <cellStyle name="Percent 2" xfId="145"/>
    <cellStyle name="Percent 3" xfId="146"/>
    <cellStyle name="Percent 4" xfId="424"/>
    <cellStyle name="Title" xfId="147" builtinId="15" customBuiltin="1"/>
    <cellStyle name="Title 2" xfId="148"/>
    <cellStyle name="Title 2 2" xfId="353"/>
    <cellStyle name="Title 3" xfId="149"/>
    <cellStyle name="Title 4" xfId="425"/>
    <cellStyle name="Total" xfId="150" builtinId="25" customBuiltin="1"/>
    <cellStyle name="Total 2" xfId="151"/>
    <cellStyle name="Total 2 2" xfId="354"/>
    <cellStyle name="Total 3" xfId="152"/>
    <cellStyle name="Total 4" xfId="426"/>
    <cellStyle name="Warning Text" xfId="153" builtinId="11" customBuiltin="1"/>
    <cellStyle name="Warning Text 2" xfId="154"/>
    <cellStyle name="Warning Text 2 2" xfId="355"/>
    <cellStyle name="Warning Text 3" xfId="155"/>
    <cellStyle name="Warning Text 4" xfId="427"/>
  </cellStyles>
  <dxfs count="0"/>
  <tableStyles count="0" defaultTableStyle="TableStyleMedium2" defaultPivotStyle="PivotStyleLight16"/>
  <colors>
    <mruColors>
      <color rgb="FFCC99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theme" Target="theme/theme1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 Bureau Totals</a:t>
            </a:r>
            <a:r>
              <a:rPr lang="en-US" sz="1600">
                <a:solidFill>
                  <a:schemeClr val="bg1"/>
                </a:solidFill>
              </a:rPr>
              <a:t>.</a:t>
            </a:r>
          </a:p>
        </c:rich>
      </c:tx>
      <c:layout>
        <c:manualLayout>
          <c:xMode val="edge"/>
          <c:yMode val="edge"/>
          <c:x val="0.18493023898328498"/>
          <c:y val="3.7910558048383475E-2"/>
        </c:manualLayout>
      </c:layout>
      <c:overlay val="0"/>
      <c:spPr>
        <a:solidFill>
          <a:schemeClr val="bg1"/>
        </a:solidFill>
        <a:ln w="1905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7359019945552535E-2"/>
          <c:y val="3.0416084268694289E-2"/>
          <c:w val="0.49439020122484689"/>
          <c:h val="0.407313870306974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charts'!$M$124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charts'!$M$125:$M$132</c:f>
              <c:numCache>
                <c:formatCode>0</c:formatCode>
                <c:ptCount val="8"/>
                <c:pt idx="0">
                  <c:v>6506</c:v>
                </c:pt>
                <c:pt idx="1">
                  <c:v>720</c:v>
                </c:pt>
                <c:pt idx="2">
                  <c:v>3031</c:v>
                </c:pt>
                <c:pt idx="3">
                  <c:v>3446</c:v>
                </c:pt>
                <c:pt idx="4">
                  <c:v>4012</c:v>
                </c:pt>
                <c:pt idx="5">
                  <c:v>2449</c:v>
                </c:pt>
                <c:pt idx="6">
                  <c:v>329</c:v>
                </c:pt>
                <c:pt idx="7">
                  <c:v>545</c:v>
                </c:pt>
              </c:numCache>
            </c:numRef>
          </c:val>
        </c:ser>
        <c:ser>
          <c:idx val="3"/>
          <c:order val="1"/>
          <c:tx>
            <c:strRef>
              <c:f>'for charts'!$N$124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charts'!$N$125:$N$132</c:f>
              <c:numCache>
                <c:formatCode>0</c:formatCode>
                <c:ptCount val="8"/>
                <c:pt idx="0">
                  <c:v>3526</c:v>
                </c:pt>
                <c:pt idx="1">
                  <c:v>542</c:v>
                </c:pt>
                <c:pt idx="2">
                  <c:v>2408</c:v>
                </c:pt>
                <c:pt idx="3">
                  <c:v>2129</c:v>
                </c:pt>
                <c:pt idx="4">
                  <c:v>2084</c:v>
                </c:pt>
                <c:pt idx="5">
                  <c:v>2594</c:v>
                </c:pt>
                <c:pt idx="6">
                  <c:v>275</c:v>
                </c:pt>
                <c:pt idx="7">
                  <c:v>141</c:v>
                </c:pt>
              </c:numCache>
            </c:numRef>
          </c:val>
        </c:ser>
        <c:ser>
          <c:idx val="4"/>
          <c:order val="2"/>
          <c:tx>
            <c:strRef>
              <c:f>'for charts'!$O$124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charts'!$O$125:$O$132</c:f>
              <c:numCache>
                <c:formatCode>0</c:formatCode>
                <c:ptCount val="8"/>
                <c:pt idx="0">
                  <c:v>3505</c:v>
                </c:pt>
                <c:pt idx="1">
                  <c:v>515</c:v>
                </c:pt>
                <c:pt idx="2">
                  <c:v>1577</c:v>
                </c:pt>
                <c:pt idx="3">
                  <c:v>1523</c:v>
                </c:pt>
                <c:pt idx="4">
                  <c:v>728</c:v>
                </c:pt>
                <c:pt idx="5">
                  <c:v>990</c:v>
                </c:pt>
                <c:pt idx="6">
                  <c:v>270</c:v>
                </c:pt>
                <c:pt idx="7">
                  <c:v>322</c:v>
                </c:pt>
              </c:numCache>
            </c:numRef>
          </c:val>
        </c:ser>
        <c:ser>
          <c:idx val="5"/>
          <c:order val="3"/>
          <c:tx>
            <c:strRef>
              <c:f>'for charts'!$P$124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'for charts'!$J$125:$J$132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charts'!$P$125:$P$132</c:f>
              <c:numCache>
                <c:formatCode>0</c:formatCode>
                <c:ptCount val="8"/>
                <c:pt idx="0">
                  <c:v>3174</c:v>
                </c:pt>
                <c:pt idx="1">
                  <c:v>509</c:v>
                </c:pt>
                <c:pt idx="2">
                  <c:v>1602</c:v>
                </c:pt>
                <c:pt idx="3">
                  <c:v>1594</c:v>
                </c:pt>
                <c:pt idx="4">
                  <c:v>889</c:v>
                </c:pt>
                <c:pt idx="5">
                  <c:v>892</c:v>
                </c:pt>
                <c:pt idx="6">
                  <c:v>283</c:v>
                </c:pt>
                <c:pt idx="7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40"/>
        <c:axId val="109518208"/>
        <c:axId val="109520000"/>
      </c:barChart>
      <c:catAx>
        <c:axId val="10951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20000"/>
        <c:crosses val="autoZero"/>
        <c:auto val="1"/>
        <c:lblAlgn val="ctr"/>
        <c:lblOffset val="100"/>
        <c:tickMarkSkip val="1"/>
        <c:noMultiLvlLbl val="0"/>
      </c:catAx>
      <c:valAx>
        <c:axId val="109520000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18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568798637012479"/>
          <c:y val="3.5650146178476956E-2"/>
          <c:w val="8.3537186560115689E-2"/>
          <c:h val="0.1625777744460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Tony McKnight Stats</a:t>
            </a:r>
          </a:p>
        </c:rich>
      </c:tx>
      <c:layout>
        <c:manualLayout>
          <c:xMode val="edge"/>
          <c:yMode val="edge"/>
          <c:x val="0.78969047489245137"/>
          <c:y val="5.0010170189400092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769028438907532E-2"/>
          <c:y val="2.6283226348290868E-2"/>
          <c:w val="0.92841307318698674"/>
          <c:h val="0.5762633026540336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charts'!$M$62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charts'!$M$63:$M$70</c:f>
              <c:numCache>
                <c:formatCode>0</c:formatCode>
                <c:ptCount val="8"/>
                <c:pt idx="0">
                  <c:v>381</c:v>
                </c:pt>
                <c:pt idx="1">
                  <c:v>99</c:v>
                </c:pt>
                <c:pt idx="2">
                  <c:v>71</c:v>
                </c:pt>
                <c:pt idx="3">
                  <c:v>70</c:v>
                </c:pt>
                <c:pt idx="4">
                  <c:v>58</c:v>
                </c:pt>
                <c:pt idx="5">
                  <c:v>82</c:v>
                </c:pt>
                <c:pt idx="6">
                  <c:v>34</c:v>
                </c:pt>
                <c:pt idx="7">
                  <c:v>35</c:v>
                </c:pt>
              </c:numCache>
            </c:numRef>
          </c:val>
        </c:ser>
        <c:ser>
          <c:idx val="3"/>
          <c:order val="1"/>
          <c:tx>
            <c:strRef>
              <c:f>'for charts'!$N$62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charts'!$N$63:$N$70</c:f>
              <c:numCache>
                <c:formatCode>0</c:formatCode>
                <c:ptCount val="8"/>
                <c:pt idx="0">
                  <c:v>183</c:v>
                </c:pt>
                <c:pt idx="1">
                  <c:v>75</c:v>
                </c:pt>
                <c:pt idx="2">
                  <c:v>89</c:v>
                </c:pt>
                <c:pt idx="3">
                  <c:v>73</c:v>
                </c:pt>
                <c:pt idx="4">
                  <c:v>83</c:v>
                </c:pt>
                <c:pt idx="5">
                  <c:v>136</c:v>
                </c:pt>
                <c:pt idx="6">
                  <c:v>32</c:v>
                </c:pt>
                <c:pt idx="7">
                  <c:v>5</c:v>
                </c:pt>
              </c:numCache>
            </c:numRef>
          </c:val>
        </c:ser>
        <c:ser>
          <c:idx val="4"/>
          <c:order val="2"/>
          <c:tx>
            <c:strRef>
              <c:f>'for charts'!$O$62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charts'!$O$63:$O$70</c:f>
              <c:numCache>
                <c:formatCode>0</c:formatCode>
                <c:ptCount val="8"/>
                <c:pt idx="0">
                  <c:v>185</c:v>
                </c:pt>
                <c:pt idx="1">
                  <c:v>66</c:v>
                </c:pt>
                <c:pt idx="2">
                  <c:v>69</c:v>
                </c:pt>
                <c:pt idx="3">
                  <c:v>66</c:v>
                </c:pt>
                <c:pt idx="4">
                  <c:v>26</c:v>
                </c:pt>
                <c:pt idx="5">
                  <c:v>59</c:v>
                </c:pt>
                <c:pt idx="6">
                  <c:v>31</c:v>
                </c:pt>
                <c:pt idx="7">
                  <c:v>6</c:v>
                </c:pt>
              </c:numCache>
            </c:numRef>
          </c:val>
        </c:ser>
        <c:ser>
          <c:idx val="5"/>
          <c:order val="3"/>
          <c:tx>
            <c:strRef>
              <c:f>'for charts'!$P$62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charts'!$J$63:$J$70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charts'!$P$63:$P$70</c:f>
              <c:numCache>
                <c:formatCode>0</c:formatCode>
                <c:ptCount val="8"/>
                <c:pt idx="0">
                  <c:v>202</c:v>
                </c:pt>
                <c:pt idx="1">
                  <c:v>60</c:v>
                </c:pt>
                <c:pt idx="2">
                  <c:v>81</c:v>
                </c:pt>
                <c:pt idx="3">
                  <c:v>76</c:v>
                </c:pt>
                <c:pt idx="4">
                  <c:v>25</c:v>
                </c:pt>
                <c:pt idx="5">
                  <c:v>34</c:v>
                </c:pt>
                <c:pt idx="6">
                  <c:v>38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25056"/>
        <c:axId val="115726592"/>
      </c:barChart>
      <c:catAx>
        <c:axId val="11572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26592"/>
        <c:crosses val="autoZero"/>
        <c:auto val="1"/>
        <c:lblAlgn val="ctr"/>
        <c:lblOffset val="100"/>
        <c:tickMarkSkip val="1"/>
        <c:noMultiLvlLbl val="0"/>
      </c:catAx>
      <c:valAx>
        <c:axId val="115726592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2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Lula Powell Stats</a:t>
            </a:r>
          </a:p>
        </c:rich>
      </c:tx>
      <c:layout>
        <c:manualLayout>
          <c:xMode val="edge"/>
          <c:yMode val="edge"/>
          <c:x val="0.82200807008609811"/>
          <c:y val="9.438539258584323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0209723007052346E-2"/>
          <c:y val="6.1088977423638821E-2"/>
          <c:w val="0.92517256669553605"/>
          <c:h val="0.561998352707770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charts'!$M$72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charts'!$M$73:$M$80</c:f>
              <c:numCache>
                <c:formatCode>0</c:formatCode>
                <c:ptCount val="8"/>
                <c:pt idx="0">
                  <c:v>256</c:v>
                </c:pt>
                <c:pt idx="1">
                  <c:v>87</c:v>
                </c:pt>
                <c:pt idx="2">
                  <c:v>106</c:v>
                </c:pt>
                <c:pt idx="3">
                  <c:v>106</c:v>
                </c:pt>
                <c:pt idx="4">
                  <c:v>254</c:v>
                </c:pt>
                <c:pt idx="5">
                  <c:v>210</c:v>
                </c:pt>
                <c:pt idx="6">
                  <c:v>35</c:v>
                </c:pt>
                <c:pt idx="7">
                  <c:v>10</c:v>
                </c:pt>
              </c:numCache>
            </c:numRef>
          </c:val>
        </c:ser>
        <c:ser>
          <c:idx val="3"/>
          <c:order val="1"/>
          <c:tx>
            <c:strRef>
              <c:f>'for charts'!$N$72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charts'!$N$73:$N$80</c:f>
              <c:numCache>
                <c:formatCode>0</c:formatCode>
                <c:ptCount val="8"/>
                <c:pt idx="0">
                  <c:v>123</c:v>
                </c:pt>
                <c:pt idx="1">
                  <c:v>34</c:v>
                </c:pt>
                <c:pt idx="2">
                  <c:v>193</c:v>
                </c:pt>
                <c:pt idx="3">
                  <c:v>192</c:v>
                </c:pt>
                <c:pt idx="4">
                  <c:v>60</c:v>
                </c:pt>
                <c:pt idx="5">
                  <c:v>161</c:v>
                </c:pt>
                <c:pt idx="6">
                  <c:v>23</c:v>
                </c:pt>
                <c:pt idx="7">
                  <c:v>6</c:v>
                </c:pt>
              </c:numCache>
            </c:numRef>
          </c:val>
        </c:ser>
        <c:ser>
          <c:idx val="4"/>
          <c:order val="2"/>
          <c:tx>
            <c:strRef>
              <c:f>'for charts'!$O$72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charts'!$O$73:$O$80</c:f>
              <c:numCache>
                <c:formatCode>0</c:formatCode>
                <c:ptCount val="8"/>
                <c:pt idx="0">
                  <c:v>275</c:v>
                </c:pt>
                <c:pt idx="1">
                  <c:v>49</c:v>
                </c:pt>
                <c:pt idx="2">
                  <c:v>58</c:v>
                </c:pt>
                <c:pt idx="3">
                  <c:v>58</c:v>
                </c:pt>
                <c:pt idx="4">
                  <c:v>22</c:v>
                </c:pt>
                <c:pt idx="5">
                  <c:v>26</c:v>
                </c:pt>
                <c:pt idx="6">
                  <c:v>36</c:v>
                </c:pt>
                <c:pt idx="7">
                  <c:v>31</c:v>
                </c:pt>
              </c:numCache>
            </c:numRef>
          </c:val>
        </c:ser>
        <c:ser>
          <c:idx val="5"/>
          <c:order val="3"/>
          <c:tx>
            <c:strRef>
              <c:f>'for charts'!$P$72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charts'!$J$73:$J$80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charts'!$P$73:$P$80</c:f>
              <c:numCache>
                <c:formatCode>0</c:formatCode>
                <c:ptCount val="8"/>
                <c:pt idx="0">
                  <c:v>228</c:v>
                </c:pt>
                <c:pt idx="1">
                  <c:v>51</c:v>
                </c:pt>
                <c:pt idx="2">
                  <c:v>85</c:v>
                </c:pt>
                <c:pt idx="3">
                  <c:v>83</c:v>
                </c:pt>
                <c:pt idx="4">
                  <c:v>68</c:v>
                </c:pt>
                <c:pt idx="5">
                  <c:v>50</c:v>
                </c:pt>
                <c:pt idx="6">
                  <c:v>37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53568"/>
        <c:axId val="115855360"/>
      </c:barChart>
      <c:catAx>
        <c:axId val="11585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55360"/>
        <c:crosses val="autoZero"/>
        <c:auto val="1"/>
        <c:lblAlgn val="ctr"/>
        <c:lblOffset val="100"/>
        <c:tickMarkSkip val="1"/>
        <c:noMultiLvlLbl val="0"/>
      </c:catAx>
      <c:valAx>
        <c:axId val="115855360"/>
        <c:scaling>
          <c:orientation val="minMax"/>
          <c:max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53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Eddie Reeves Stats</a:t>
            </a:r>
          </a:p>
        </c:rich>
      </c:tx>
      <c:layout>
        <c:manualLayout>
          <c:xMode val="edge"/>
          <c:yMode val="edge"/>
          <c:x val="0.78389843752739707"/>
          <c:y val="9.96038509191384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8363895384402615E-2"/>
          <c:y val="7.5289061363617654E-2"/>
          <c:w val="0.92363204181582481"/>
          <c:h val="0.546507341001384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charts'!$M$82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charts'!$M$83:$M$90</c:f>
              <c:numCache>
                <c:formatCode>0</c:formatCode>
                <c:ptCount val="8"/>
                <c:pt idx="0">
                  <c:v>603</c:v>
                </c:pt>
                <c:pt idx="1">
                  <c:v>64</c:v>
                </c:pt>
                <c:pt idx="2">
                  <c:v>83</c:v>
                </c:pt>
                <c:pt idx="3">
                  <c:v>80</c:v>
                </c:pt>
                <c:pt idx="4">
                  <c:v>21</c:v>
                </c:pt>
                <c:pt idx="5">
                  <c:v>206</c:v>
                </c:pt>
                <c:pt idx="6">
                  <c:v>17</c:v>
                </c:pt>
                <c:pt idx="7">
                  <c:v>163</c:v>
                </c:pt>
              </c:numCache>
            </c:numRef>
          </c:val>
        </c:ser>
        <c:ser>
          <c:idx val="3"/>
          <c:order val="1"/>
          <c:tx>
            <c:strRef>
              <c:f>'for charts'!$N$82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charts'!$N$83:$N$90</c:f>
              <c:numCache>
                <c:formatCode>0</c:formatCode>
                <c:ptCount val="8"/>
                <c:pt idx="0">
                  <c:v>502</c:v>
                </c:pt>
                <c:pt idx="1">
                  <c:v>42</c:v>
                </c:pt>
                <c:pt idx="2">
                  <c:v>122</c:v>
                </c:pt>
                <c:pt idx="3">
                  <c:v>122</c:v>
                </c:pt>
                <c:pt idx="4">
                  <c:v>146</c:v>
                </c:pt>
                <c:pt idx="5">
                  <c:v>57</c:v>
                </c:pt>
                <c:pt idx="6">
                  <c:v>15</c:v>
                </c:pt>
                <c:pt idx="7">
                  <c:v>7</c:v>
                </c:pt>
              </c:numCache>
            </c:numRef>
          </c:val>
        </c:ser>
        <c:ser>
          <c:idx val="4"/>
          <c:order val="2"/>
          <c:tx>
            <c:strRef>
              <c:f>'for charts'!$O$82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charts'!$O$83:$O$90</c:f>
              <c:numCache>
                <c:formatCode>0</c:formatCode>
                <c:ptCount val="8"/>
                <c:pt idx="0">
                  <c:v>374</c:v>
                </c:pt>
                <c:pt idx="1">
                  <c:v>41</c:v>
                </c:pt>
                <c:pt idx="2">
                  <c:v>30</c:v>
                </c:pt>
                <c:pt idx="3">
                  <c:v>30</c:v>
                </c:pt>
                <c:pt idx="4">
                  <c:v>21</c:v>
                </c:pt>
                <c:pt idx="5">
                  <c:v>146</c:v>
                </c:pt>
                <c:pt idx="6">
                  <c:v>14</c:v>
                </c:pt>
                <c:pt idx="7">
                  <c:v>86</c:v>
                </c:pt>
              </c:numCache>
            </c:numRef>
          </c:val>
        </c:ser>
        <c:ser>
          <c:idx val="5"/>
          <c:order val="3"/>
          <c:tx>
            <c:strRef>
              <c:f>'for charts'!$P$82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charts'!$J$83:$J$90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charts'!$P$83:$P$90</c:f>
              <c:numCache>
                <c:formatCode>0</c:formatCode>
                <c:ptCount val="8"/>
                <c:pt idx="0">
                  <c:v>378</c:v>
                </c:pt>
                <c:pt idx="1">
                  <c:v>39</c:v>
                </c:pt>
                <c:pt idx="2">
                  <c:v>62</c:v>
                </c:pt>
                <c:pt idx="3">
                  <c:v>62</c:v>
                </c:pt>
                <c:pt idx="4">
                  <c:v>37</c:v>
                </c:pt>
                <c:pt idx="5">
                  <c:v>11</c:v>
                </c:pt>
                <c:pt idx="6">
                  <c:v>13</c:v>
                </c:pt>
                <c:pt idx="7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84032"/>
        <c:axId val="115885568"/>
      </c:barChart>
      <c:catAx>
        <c:axId val="11588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85568"/>
        <c:crosses val="autoZero"/>
        <c:auto val="1"/>
        <c:lblAlgn val="ctr"/>
        <c:lblOffset val="100"/>
        <c:tickMarkSkip val="1"/>
        <c:noMultiLvlLbl val="0"/>
      </c:catAx>
      <c:valAx>
        <c:axId val="115885568"/>
        <c:scaling>
          <c:orientation val="minMax"/>
          <c:max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84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Dale Yarborough Stats</a:t>
            </a:r>
          </a:p>
        </c:rich>
      </c:tx>
      <c:layout>
        <c:manualLayout>
          <c:xMode val="edge"/>
          <c:yMode val="edge"/>
          <c:x val="0.78415090785961006"/>
          <c:y val="0.10111111995722834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537194061087271E-2"/>
          <c:y val="5.6632025952058261E-2"/>
          <c:w val="0.92336387600909697"/>
          <c:h val="0.537394272737906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charts'!$M$103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charts'!$M$104:$M$111</c:f>
              <c:numCache>
                <c:formatCode>0</c:formatCode>
                <c:ptCount val="8"/>
                <c:pt idx="0">
                  <c:v>523</c:v>
                </c:pt>
                <c:pt idx="1">
                  <c:v>45</c:v>
                </c:pt>
                <c:pt idx="2">
                  <c:v>260</c:v>
                </c:pt>
                <c:pt idx="3">
                  <c:v>260</c:v>
                </c:pt>
                <c:pt idx="4">
                  <c:v>132</c:v>
                </c:pt>
                <c:pt idx="5">
                  <c:v>54</c:v>
                </c:pt>
                <c:pt idx="6">
                  <c:v>28</c:v>
                </c:pt>
                <c:pt idx="7">
                  <c:v>5</c:v>
                </c:pt>
              </c:numCache>
            </c:numRef>
          </c:val>
        </c:ser>
        <c:ser>
          <c:idx val="3"/>
          <c:order val="1"/>
          <c:tx>
            <c:strRef>
              <c:f>'for charts'!$N$103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charts'!$N$104:$N$111</c:f>
              <c:numCache>
                <c:formatCode>0</c:formatCode>
                <c:ptCount val="8"/>
                <c:pt idx="0">
                  <c:v>172</c:v>
                </c:pt>
                <c:pt idx="1">
                  <c:v>42</c:v>
                </c:pt>
                <c:pt idx="2">
                  <c:v>132</c:v>
                </c:pt>
                <c:pt idx="3">
                  <c:v>115</c:v>
                </c:pt>
                <c:pt idx="4">
                  <c:v>87</c:v>
                </c:pt>
                <c:pt idx="5">
                  <c:v>247</c:v>
                </c:pt>
                <c:pt idx="6">
                  <c:v>33</c:v>
                </c:pt>
                <c:pt idx="7">
                  <c:v>15</c:v>
                </c:pt>
              </c:numCache>
            </c:numRef>
          </c:val>
        </c:ser>
        <c:ser>
          <c:idx val="4"/>
          <c:order val="2"/>
          <c:tx>
            <c:strRef>
              <c:f>'for charts'!$O$103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charts'!$O$104:$O$111</c:f>
              <c:numCache>
                <c:formatCode>0</c:formatCode>
                <c:ptCount val="8"/>
                <c:pt idx="0">
                  <c:v>134</c:v>
                </c:pt>
                <c:pt idx="1">
                  <c:v>41</c:v>
                </c:pt>
                <c:pt idx="2">
                  <c:v>38</c:v>
                </c:pt>
                <c:pt idx="3">
                  <c:v>37</c:v>
                </c:pt>
                <c:pt idx="4">
                  <c:v>29</c:v>
                </c:pt>
                <c:pt idx="5">
                  <c:v>65</c:v>
                </c:pt>
                <c:pt idx="6">
                  <c:v>34</c:v>
                </c:pt>
                <c:pt idx="7">
                  <c:v>12</c:v>
                </c:pt>
              </c:numCache>
            </c:numRef>
          </c:val>
        </c:ser>
        <c:ser>
          <c:idx val="5"/>
          <c:order val="3"/>
          <c:tx>
            <c:strRef>
              <c:f>'for charts'!$P$103</c:f>
              <c:strCache>
                <c:ptCount val="1"/>
                <c:pt idx="0">
                  <c:v>PY 12 - 13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charts'!$J$104:$J$111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charts'!$P$104:$P$111</c:f>
              <c:numCache>
                <c:formatCode>0</c:formatCode>
                <c:ptCount val="8"/>
                <c:pt idx="0">
                  <c:v>184</c:v>
                </c:pt>
                <c:pt idx="1">
                  <c:v>47</c:v>
                </c:pt>
                <c:pt idx="2">
                  <c:v>118</c:v>
                </c:pt>
                <c:pt idx="3">
                  <c:v>118</c:v>
                </c:pt>
                <c:pt idx="4">
                  <c:v>55</c:v>
                </c:pt>
                <c:pt idx="5">
                  <c:v>31</c:v>
                </c:pt>
                <c:pt idx="6">
                  <c:v>37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67488"/>
        <c:axId val="115969024"/>
      </c:barChart>
      <c:catAx>
        <c:axId val="1159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69024"/>
        <c:crosses val="autoZero"/>
        <c:auto val="1"/>
        <c:lblAlgn val="ctr"/>
        <c:lblOffset val="100"/>
        <c:tickMarkSkip val="1"/>
        <c:noMultiLvlLbl val="0"/>
      </c:catAx>
      <c:valAx>
        <c:axId val="11596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67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New Apprentice Registrations</a:t>
            </a:r>
          </a:p>
        </c:rich>
      </c:tx>
      <c:layout>
        <c:manualLayout>
          <c:xMode val="edge"/>
          <c:yMode val="edge"/>
          <c:x val="1.791089671543419E-2"/>
          <c:y val="2.9774614508323215E-2"/>
        </c:manualLayout>
      </c:layout>
      <c:overlay val="0"/>
      <c:spPr>
        <a:noFill/>
        <a:ln w="127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8380712278614182E-2"/>
          <c:y val="0.16026365009327359"/>
          <c:w val="0.88104749412862626"/>
          <c:h val="0.48412318614662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charts'!$L$136</c:f>
              <c:strCache>
                <c:ptCount val="1"/>
                <c:pt idx="0">
                  <c:v>PY 10 - 11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8299138290221873E-4"/>
                  <c:y val="-4.3620936271855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92253462982783E-2"/>
                  <c:y val="-3.30910057515881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273496652146989E-4"/>
                  <c:y val="6.804704967434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56654697738276E-4"/>
                  <c:y val="-5.5595828299240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84613159451853E-3"/>
                  <c:y val="-1.777555583336030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030322641731698E-4"/>
                  <c:y val="2.495301226548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2529105016626462E-3"/>
                  <c:y val="-7.1806663087258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777754777619379E-3"/>
                  <c:y val="1.8479634490132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359415834495818E-2"/>
                  <c:y val="-5.768670440692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23501827185712E-3"/>
                  <c:y val="2.056826230054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964180791860316E-3"/>
                  <c:y val="-2.2595786637781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243128481538304E-3"/>
                  <c:y val="-6.464330847532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4310220828058877E-3"/>
                  <c:y val="-4.5152689247177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charts'!$L$137,'for charts'!$L$138,'for charts'!$L$143,'for charts'!$L$144,'for charts'!$L$145,'for charts'!$L$139,'for charts'!$L$146,'for charts'!$L$140,'for charts'!$L$147,'for charts'!$L$148,'for charts'!$L$142)</c:f>
              <c:numCache>
                <c:formatCode>0</c:formatCode>
                <c:ptCount val="11"/>
                <c:pt idx="0">
                  <c:v>85</c:v>
                </c:pt>
                <c:pt idx="1">
                  <c:v>268</c:v>
                </c:pt>
                <c:pt idx="2">
                  <c:v>92</c:v>
                </c:pt>
                <c:pt idx="3">
                  <c:v>155</c:v>
                </c:pt>
                <c:pt idx="4">
                  <c:v>221</c:v>
                </c:pt>
                <c:pt idx="5">
                  <c:v>439</c:v>
                </c:pt>
                <c:pt idx="6">
                  <c:v>73</c:v>
                </c:pt>
                <c:pt idx="7">
                  <c:v>192</c:v>
                </c:pt>
                <c:pt idx="8">
                  <c:v>122</c:v>
                </c:pt>
                <c:pt idx="9">
                  <c:v>146</c:v>
                </c:pt>
                <c:pt idx="10">
                  <c:v>115</c:v>
                </c:pt>
              </c:numCache>
            </c:numRef>
          </c:val>
        </c:ser>
        <c:ser>
          <c:idx val="1"/>
          <c:order val="1"/>
          <c:tx>
            <c:strRef>
              <c:f>'for charts'!$M$136</c:f>
              <c:strCache>
                <c:ptCount val="1"/>
                <c:pt idx="0">
                  <c:v>PY 11- 12</c:v>
                </c:pt>
              </c:strCache>
            </c:strRef>
          </c:tx>
          <c:spPr>
            <a:solidFill>
              <a:srgbClr val="00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76655834574557E-3"/>
                  <c:y val="-5.3924414357994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29650565673556E-4"/>
                  <c:y val="-3.9622824924662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548317042456256E-3"/>
                  <c:y val="-2.1807947785415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843236335388663E-3"/>
                  <c:y val="5.3030306193647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5359471016708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5001120614307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7067732390533423E-3"/>
                  <c:y val="4.0332159148794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0846241767331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5233054439699514E-4"/>
                  <c:y val="3.584163371285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4192960244503099E-3"/>
                  <c:y val="2.2614590968391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084624176733135E-3"/>
                  <c:y val="-3.527634833266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0118999280802821E-3"/>
                  <c:y val="-3.9068727520170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1465039317001408E-3"/>
                  <c:y val="-1.5956338790984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charts'!$M$137,'for charts'!$M$138,'for charts'!$M$143,'for charts'!$M$144,'for charts'!$M$145,'for charts'!$M$139,'for charts'!$M$146,'for charts'!$M$140,'for charts'!$M$147,'for charts'!$M$148,'for charts'!$M$142)</c:f>
              <c:numCache>
                <c:formatCode>0</c:formatCode>
                <c:ptCount val="11"/>
                <c:pt idx="0">
                  <c:v>42</c:v>
                </c:pt>
                <c:pt idx="1">
                  <c:v>363</c:v>
                </c:pt>
                <c:pt idx="2">
                  <c:v>54</c:v>
                </c:pt>
                <c:pt idx="3">
                  <c:v>131</c:v>
                </c:pt>
                <c:pt idx="4">
                  <c:v>186</c:v>
                </c:pt>
                <c:pt idx="5">
                  <c:v>237</c:v>
                </c:pt>
                <c:pt idx="6">
                  <c:v>66</c:v>
                </c:pt>
                <c:pt idx="7">
                  <c:v>58</c:v>
                </c:pt>
                <c:pt idx="8">
                  <c:v>30</c:v>
                </c:pt>
                <c:pt idx="9">
                  <c:v>186</c:v>
                </c:pt>
                <c:pt idx="10">
                  <c:v>37</c:v>
                </c:pt>
              </c:numCache>
            </c:numRef>
          </c:val>
        </c:ser>
        <c:ser>
          <c:idx val="2"/>
          <c:order val="2"/>
          <c:tx>
            <c:strRef>
              <c:f>'for charts'!$N$136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11877455158246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1341039398747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1187745515824668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1877455158241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160924727849711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11877455158246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2107283151899804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1187745515824668E-3"/>
                  <c:y val="2.01660795743972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9080462363924855E-3"/>
                  <c:y val="4.0332159148794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('for charts'!$K$137,'for charts'!$K$138,'for charts'!$K$143,'for charts'!$K$144,'for charts'!$K$145,'for charts'!$K$139,'for charts'!$K$146,'for charts'!$K$140,'for charts'!$K$147,'for charts'!$K$148,'for charts'!$K$142)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</c:strCache>
            </c:strRef>
          </c:cat>
          <c:val>
            <c:numRef>
              <c:f>('for charts'!$N$137,'for charts'!$N$138,'for charts'!$N$143,'for charts'!$N$144,'for charts'!$N$145,'for charts'!$N$139,'for charts'!$N$146,'for charts'!$N$140,'for charts'!$N$147,'for charts'!$N$148,'for charts'!$N$142)</c:f>
              <c:numCache>
                <c:formatCode>0</c:formatCode>
                <c:ptCount val="11"/>
                <c:pt idx="0">
                  <c:v>61</c:v>
                </c:pt>
                <c:pt idx="1">
                  <c:v>353</c:v>
                </c:pt>
                <c:pt idx="2">
                  <c:v>161</c:v>
                </c:pt>
                <c:pt idx="3">
                  <c:v>161</c:v>
                </c:pt>
                <c:pt idx="4">
                  <c:v>197</c:v>
                </c:pt>
                <c:pt idx="5">
                  <c:v>211</c:v>
                </c:pt>
                <c:pt idx="6">
                  <c:v>76</c:v>
                </c:pt>
                <c:pt idx="7">
                  <c:v>83</c:v>
                </c:pt>
                <c:pt idx="8">
                  <c:v>62</c:v>
                </c:pt>
                <c:pt idx="9">
                  <c:v>47</c:v>
                </c:pt>
                <c:pt idx="10">
                  <c:v>118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887936"/>
        <c:axId val="116889472"/>
      </c:barChart>
      <c:catAx>
        <c:axId val="11688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889472"/>
        <c:crosses val="autoZero"/>
        <c:auto val="1"/>
        <c:lblAlgn val="ctr"/>
        <c:lblOffset val="100"/>
        <c:noMultiLvlLbl val="0"/>
      </c:catAx>
      <c:valAx>
        <c:axId val="116889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887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/>
              <a:t> Servicing Within 45 Days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/>
              <a:t>for current month only</a:t>
            </a:r>
          </a:p>
        </c:rich>
      </c:tx>
      <c:layout>
        <c:manualLayout>
          <c:xMode val="edge"/>
          <c:yMode val="edge"/>
          <c:x val="1.0170248129522485E-2"/>
          <c:y val="1.0781605925072413E-3"/>
        </c:manualLayout>
      </c:layout>
      <c:overlay val="0"/>
      <c:spPr>
        <a:solidFill>
          <a:schemeClr val="bg1"/>
        </a:solidFill>
        <a:ln w="127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2354150222575204E-2"/>
          <c:y val="0.15946300717669354"/>
          <c:w val="0.88123833836661525"/>
          <c:h val="0.383438312935353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charts'!$D$54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charts'!$D$55,'for charts'!$D$56,'for charts'!$D$57,'for charts'!$D$58,'for charts'!$D$59,'for charts'!$D$60,'for charts'!$D$61,'for charts'!$D$62,'for charts'!$D$63,'for charts'!$D$64,'for charts'!$D$66)</c:f>
              <c:numCache>
                <c:formatCode>0%</c:formatCode>
                <c:ptCount val="11"/>
                <c:pt idx="0">
                  <c:v>0.83</c:v>
                </c:pt>
                <c:pt idx="1">
                  <c:v>0.69</c:v>
                </c:pt>
                <c:pt idx="2">
                  <c:v>0.21</c:v>
                </c:pt>
                <c:pt idx="3">
                  <c:v>0.41</c:v>
                </c:pt>
                <c:pt idx="4">
                  <c:v>0.47</c:v>
                </c:pt>
                <c:pt idx="5">
                  <c:v>0.77</c:v>
                </c:pt>
                <c:pt idx="6">
                  <c:v>0.62</c:v>
                </c:pt>
                <c:pt idx="7">
                  <c:v>0.66</c:v>
                </c:pt>
                <c:pt idx="8">
                  <c:v>0.52</c:v>
                </c:pt>
                <c:pt idx="9">
                  <c:v>0.31</c:v>
                </c:pt>
                <c:pt idx="10">
                  <c:v>0.68</c:v>
                </c:pt>
              </c:numCache>
            </c:numRef>
          </c:val>
        </c:ser>
        <c:ser>
          <c:idx val="3"/>
          <c:order val="1"/>
          <c:tx>
            <c:strRef>
              <c:f>'for charts'!$E$54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charts'!$E$55,'for charts'!$E$56,'for charts'!$E$57,'for charts'!$E$58,'for charts'!$E$59,'for charts'!$E$60,'for charts'!$E$61,'for charts'!$E$62,'for charts'!$E$63,'for charts'!$E$64,'for charts'!$E$66)</c:f>
              <c:numCache>
                <c:formatCode>0%</c:formatCode>
                <c:ptCount val="11"/>
                <c:pt idx="0">
                  <c:v>0.97368421052631582</c:v>
                </c:pt>
                <c:pt idx="1">
                  <c:v>0.92031872509960155</c:v>
                </c:pt>
                <c:pt idx="2">
                  <c:v>0.69158878504672894</c:v>
                </c:pt>
                <c:pt idx="3">
                  <c:v>0.76146788990825687</c:v>
                </c:pt>
                <c:pt idx="4">
                  <c:v>0.99152542372881358</c:v>
                </c:pt>
                <c:pt idx="5">
                  <c:v>0.97735849056603774</c:v>
                </c:pt>
                <c:pt idx="6">
                  <c:v>0.9553571428571429</c:v>
                </c:pt>
                <c:pt idx="7">
                  <c:v>0.8666666666666667</c:v>
                </c:pt>
                <c:pt idx="8">
                  <c:v>0.85106382978723405</c:v>
                </c:pt>
                <c:pt idx="9">
                  <c:v>0.98305084745762716</c:v>
                </c:pt>
                <c:pt idx="10">
                  <c:v>0.87</c:v>
                </c:pt>
              </c:numCache>
            </c:numRef>
          </c:val>
        </c:ser>
        <c:ser>
          <c:idx val="4"/>
          <c:order val="2"/>
          <c:tx>
            <c:strRef>
              <c:f>'for charts'!$F$54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charts'!$F$55,'for charts'!$F$56,'for charts'!$F$57,'for charts'!$F$58,'for charts'!$F$59,'for charts'!$F$60,'for charts'!$F$61,'for charts'!$F$62,'for charts'!$F$63,'for charts'!$F$64,'for charts'!$F$66)</c:f>
              <c:numCache>
                <c:formatCode>0%</c:formatCode>
                <c:ptCount val="11"/>
                <c:pt idx="0">
                  <c:v>0.92346938775510201</c:v>
                </c:pt>
                <c:pt idx="1">
                  <c:v>0.77413127413127414</c:v>
                </c:pt>
                <c:pt idx="2">
                  <c:v>0.88976377952755903</c:v>
                </c:pt>
                <c:pt idx="3">
                  <c:v>0.95939086294416243</c:v>
                </c:pt>
                <c:pt idx="4">
                  <c:v>0.96065573770491808</c:v>
                </c:pt>
                <c:pt idx="5">
                  <c:v>0.99494097807757165</c:v>
                </c:pt>
                <c:pt idx="6">
                  <c:v>0.96756756756756757</c:v>
                </c:pt>
                <c:pt idx="7">
                  <c:v>0.88727272727272732</c:v>
                </c:pt>
                <c:pt idx="8">
                  <c:v>0.77005347593582885</c:v>
                </c:pt>
                <c:pt idx="9">
                  <c:v>0.99156118143459915</c:v>
                </c:pt>
                <c:pt idx="10">
                  <c:v>0.91044776119402981</c:v>
                </c:pt>
              </c:numCache>
            </c:numRef>
          </c:val>
        </c:ser>
        <c:ser>
          <c:idx val="5"/>
          <c:order val="3"/>
          <c:tx>
            <c:strRef>
              <c:f>'for charts'!$G$54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cat>
            <c:strRef>
              <c:f>('for charts'!$A$55,'for charts'!$A$56,'for charts'!$A$57,'for charts'!$A$58,'for charts'!$A$59,'for charts'!$A$60,'for charts'!$A$61,'for charts'!$A$62,'for charts'!$A$63,'for charts'!$A$64,'for charts'!$A$66,'for charts'!$A$67)</c:f>
              <c:strCache>
                <c:ptCount val="12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Stegall, Barney</c:v>
                </c:pt>
                <c:pt idx="10">
                  <c:v>Yarborough, Dale</c:v>
                </c:pt>
                <c:pt idx="11">
                  <c:v>Raleigh</c:v>
                </c:pt>
              </c:strCache>
            </c:strRef>
          </c:cat>
          <c:val>
            <c:numRef>
              <c:f>('for charts'!$G$55,'for charts'!$G$56,'for charts'!$G$57,'for charts'!$G$58,'for charts'!$G$59,'for charts'!$G$60,'for charts'!$G$61,'for charts'!$G$62,'for charts'!$G$63,'for charts'!$G$64,'for charts'!$G$66)</c:f>
              <c:numCache>
                <c:formatCode>0%</c:formatCode>
                <c:ptCount val="11"/>
                <c:pt idx="0">
                  <c:v>0.8</c:v>
                </c:pt>
                <c:pt idx="1">
                  <c:v>0.93333333333333335</c:v>
                </c:pt>
                <c:pt idx="2">
                  <c:v>0.96153846153846156</c:v>
                </c:pt>
                <c:pt idx="3">
                  <c:v>0</c:v>
                </c:pt>
                <c:pt idx="4">
                  <c:v>0.57894736842105265</c:v>
                </c:pt>
                <c:pt idx="5">
                  <c:v>0.87234042553191493</c:v>
                </c:pt>
                <c:pt idx="6">
                  <c:v>0.66666666666666674</c:v>
                </c:pt>
                <c:pt idx="7">
                  <c:v>0.52631578947368429</c:v>
                </c:pt>
                <c:pt idx="8">
                  <c:v>0</c:v>
                </c:pt>
                <c:pt idx="9">
                  <c:v>0</c:v>
                </c:pt>
                <c:pt idx="10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91488"/>
        <c:axId val="116993024"/>
      </c:barChart>
      <c:catAx>
        <c:axId val="1169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93024"/>
        <c:crosses val="autoZero"/>
        <c:auto val="1"/>
        <c:lblAlgn val="ctr"/>
        <c:lblOffset val="100"/>
        <c:tickMarkSkip val="1"/>
        <c:noMultiLvlLbl val="0"/>
      </c:catAx>
      <c:valAx>
        <c:axId val="1169930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91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/>
              <a:t>Apprentice/Trainee Caseload</a:t>
            </a:r>
          </a:p>
        </c:rich>
      </c:tx>
      <c:layout>
        <c:manualLayout>
          <c:xMode val="edge"/>
          <c:yMode val="edge"/>
          <c:x val="1.68105530299049E-2"/>
          <c:y val="1.6734869906229174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6229368136133073E-2"/>
          <c:y val="4.2023949314856278E-2"/>
          <c:w val="0.88284489594623949"/>
          <c:h val="0.559341467683444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charts'!$D$19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charts'!$D$20,'for charts'!$D$21,'for charts'!$D$22,'for charts'!$D$23,'for charts'!$D$24,'for charts'!$D$25,'for charts'!$D$26,'for charts'!$D$27,'for charts'!$D$28,'for charts'!$D$31)</c:f>
              <c:numCache>
                <c:formatCode>0</c:formatCode>
                <c:ptCount val="10"/>
                <c:pt idx="0">
                  <c:v>228</c:v>
                </c:pt>
                <c:pt idx="1">
                  <c:v>772</c:v>
                </c:pt>
                <c:pt idx="2">
                  <c:v>567</c:v>
                </c:pt>
                <c:pt idx="3">
                  <c:v>507</c:v>
                </c:pt>
                <c:pt idx="4">
                  <c:v>392</c:v>
                </c:pt>
                <c:pt idx="5">
                  <c:v>990</c:v>
                </c:pt>
                <c:pt idx="6">
                  <c:v>381</c:v>
                </c:pt>
                <c:pt idx="7">
                  <c:v>256</c:v>
                </c:pt>
                <c:pt idx="8">
                  <c:v>603</c:v>
                </c:pt>
                <c:pt idx="9">
                  <c:v>523</c:v>
                </c:pt>
              </c:numCache>
            </c:numRef>
          </c:val>
        </c:ser>
        <c:ser>
          <c:idx val="3"/>
          <c:order val="1"/>
          <c:tx>
            <c:strRef>
              <c:f>'for charts'!$E$19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charts'!$E$20,'for charts'!$E$21,'for charts'!$E$22,'for charts'!$E$23,'for charts'!$E$24,'for charts'!$E$25,'for charts'!$E$26,'for charts'!$E$27,'for charts'!$E$28,'for charts'!$E$31)</c:f>
              <c:numCache>
                <c:formatCode>0</c:formatCode>
                <c:ptCount val="10"/>
                <c:pt idx="0">
                  <c:v>121</c:v>
                </c:pt>
                <c:pt idx="1">
                  <c:v>313</c:v>
                </c:pt>
                <c:pt idx="2">
                  <c:v>306</c:v>
                </c:pt>
                <c:pt idx="3">
                  <c:v>232</c:v>
                </c:pt>
                <c:pt idx="4">
                  <c:v>274</c:v>
                </c:pt>
                <c:pt idx="5">
                  <c:v>632</c:v>
                </c:pt>
                <c:pt idx="6">
                  <c:v>183</c:v>
                </c:pt>
                <c:pt idx="7">
                  <c:v>123</c:v>
                </c:pt>
                <c:pt idx="8">
                  <c:v>502</c:v>
                </c:pt>
                <c:pt idx="9">
                  <c:v>172</c:v>
                </c:pt>
              </c:numCache>
            </c:numRef>
          </c:val>
        </c:ser>
        <c:ser>
          <c:idx val="4"/>
          <c:order val="2"/>
          <c:tx>
            <c:strRef>
              <c:f>'for charts'!$F$19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charts'!$F$20,'for charts'!$F$21,'for charts'!$F$22,'for charts'!$F$23,'for charts'!$F$24,'for charts'!$F$25,'for charts'!$F$26,'for charts'!$F$27,'for charts'!$F$28,'for charts'!$F$31)</c:f>
              <c:numCache>
                <c:formatCode>0</c:formatCode>
                <c:ptCount val="10"/>
                <c:pt idx="0">
                  <c:v>196</c:v>
                </c:pt>
                <c:pt idx="1">
                  <c:v>518</c:v>
                </c:pt>
                <c:pt idx="2">
                  <c:v>254</c:v>
                </c:pt>
                <c:pt idx="3">
                  <c:v>197</c:v>
                </c:pt>
                <c:pt idx="4">
                  <c:v>305</c:v>
                </c:pt>
                <c:pt idx="5">
                  <c:v>593</c:v>
                </c:pt>
                <c:pt idx="6">
                  <c:v>185</c:v>
                </c:pt>
                <c:pt idx="7">
                  <c:v>275</c:v>
                </c:pt>
                <c:pt idx="8">
                  <c:v>374</c:v>
                </c:pt>
                <c:pt idx="9">
                  <c:v>134</c:v>
                </c:pt>
              </c:numCache>
            </c:numRef>
          </c:val>
        </c:ser>
        <c:ser>
          <c:idx val="5"/>
          <c:order val="3"/>
          <c:tx>
            <c:strRef>
              <c:f>'for charts'!$G$19</c:f>
              <c:strCache>
                <c:ptCount val="1"/>
                <c:pt idx="0">
                  <c:v>PY 12 - 13</c:v>
                </c:pt>
              </c:strCache>
            </c:strRef>
          </c:tx>
          <c:invertIfNegative val="0"/>
          <c:cat>
            <c:strRef>
              <c:f>('for charts'!$A$20,'for charts'!$A$21,'for charts'!$A$22,'for charts'!$A$23,'for charts'!$A$24,'for charts'!$A$25,'for charts'!$A$26,'for charts'!$A$27,'for charts'!$A$28,'for charts'!$A$31,'for charts'!$A$32)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 and Prior Consultants</c:v>
                </c:pt>
              </c:strCache>
            </c:strRef>
          </c:cat>
          <c:val>
            <c:numRef>
              <c:f>('for charts'!$G$20,'for charts'!$G$21,'for charts'!$G$22,'for charts'!$G$23,'for charts'!$G$24,'for charts'!$G$25,'for charts'!$G$26,'for charts'!$G$27,'for charts'!$G$28,'for charts'!$G$31)</c:f>
              <c:numCache>
                <c:formatCode>0</c:formatCode>
                <c:ptCount val="10"/>
                <c:pt idx="0">
                  <c:v>150</c:v>
                </c:pt>
                <c:pt idx="1">
                  <c:v>301</c:v>
                </c:pt>
                <c:pt idx="2">
                  <c:v>338</c:v>
                </c:pt>
                <c:pt idx="3">
                  <c:v>210</c:v>
                </c:pt>
                <c:pt idx="4">
                  <c:v>385</c:v>
                </c:pt>
                <c:pt idx="5">
                  <c:v>507</c:v>
                </c:pt>
                <c:pt idx="6">
                  <c:v>202</c:v>
                </c:pt>
                <c:pt idx="7">
                  <c:v>228</c:v>
                </c:pt>
                <c:pt idx="8">
                  <c:v>378</c:v>
                </c:pt>
                <c:pt idx="9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10816"/>
        <c:axId val="117012352"/>
      </c:barChart>
      <c:catAx>
        <c:axId val="1170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12352"/>
        <c:crosses val="autoZero"/>
        <c:auto val="1"/>
        <c:lblAlgn val="ctr"/>
        <c:lblOffset val="100"/>
        <c:tickMarkSkip val="1"/>
        <c:noMultiLvlLbl val="0"/>
      </c:catAx>
      <c:valAx>
        <c:axId val="117012352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1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3259913143656E-2"/>
          <c:y val="3.4426417628029053E-2"/>
          <c:w val="0.91412877215936206"/>
          <c:h val="0.60528108405054026"/>
        </c:manualLayout>
      </c:layout>
      <c:lineChart>
        <c:grouping val="standard"/>
        <c:varyColors val="0"/>
        <c:ser>
          <c:idx val="0"/>
          <c:order val="0"/>
          <c:tx>
            <c:strRef>
              <c:f>Inmate!$B$3</c:f>
              <c:strCache>
                <c:ptCount val="1"/>
                <c:pt idx="0">
                  <c:v>PY 07 - 08</c:v>
                </c:pt>
              </c:strCache>
            </c:strRef>
          </c:tx>
          <c:spPr>
            <a:ln w="63500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Inmate!$B$4:$B$15</c:f>
              <c:numCache>
                <c:formatCode>0</c:formatCode>
                <c:ptCount val="12"/>
                <c:pt idx="0">
                  <c:v>0</c:v>
                </c:pt>
                <c:pt idx="1">
                  <c:v>250</c:v>
                </c:pt>
                <c:pt idx="2">
                  <c:v>247</c:v>
                </c:pt>
                <c:pt idx="3">
                  <c:v>269</c:v>
                </c:pt>
                <c:pt idx="4">
                  <c:v>249</c:v>
                </c:pt>
                <c:pt idx="5">
                  <c:v>233</c:v>
                </c:pt>
                <c:pt idx="6">
                  <c:v>229</c:v>
                </c:pt>
                <c:pt idx="7">
                  <c:v>237</c:v>
                </c:pt>
                <c:pt idx="8">
                  <c:v>247</c:v>
                </c:pt>
                <c:pt idx="9">
                  <c:v>221</c:v>
                </c:pt>
                <c:pt idx="10">
                  <c:v>219</c:v>
                </c:pt>
                <c:pt idx="11">
                  <c:v>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Inmate!$C$3</c:f>
              <c:strCache>
                <c:ptCount val="1"/>
                <c:pt idx="0">
                  <c:v>PY 08 - 09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Inmate!$C$4:$C$15</c:f>
              <c:numCache>
                <c:formatCode>0</c:formatCode>
                <c:ptCount val="12"/>
                <c:pt idx="0">
                  <c:v>229</c:v>
                </c:pt>
                <c:pt idx="1">
                  <c:v>207</c:v>
                </c:pt>
                <c:pt idx="2">
                  <c:v>197</c:v>
                </c:pt>
                <c:pt idx="3">
                  <c:v>200</c:v>
                </c:pt>
                <c:pt idx="4">
                  <c:v>167</c:v>
                </c:pt>
                <c:pt idx="5">
                  <c:v>193</c:v>
                </c:pt>
                <c:pt idx="6">
                  <c:v>207</c:v>
                </c:pt>
                <c:pt idx="7">
                  <c:v>219</c:v>
                </c:pt>
                <c:pt idx="8">
                  <c:v>220</c:v>
                </c:pt>
                <c:pt idx="9">
                  <c:v>220</c:v>
                </c:pt>
                <c:pt idx="10">
                  <c:v>268</c:v>
                </c:pt>
                <c:pt idx="11">
                  <c:v>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Inmate!$D$3</c:f>
              <c:strCache>
                <c:ptCount val="1"/>
                <c:pt idx="0">
                  <c:v>PY 09 - 10</c:v>
                </c:pt>
              </c:strCache>
            </c:strRef>
          </c:tx>
          <c:spPr>
            <a:ln w="63500">
              <a:solidFill>
                <a:srgbClr val="CC9900"/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Inmate!$D$4:$D$15</c:f>
              <c:numCache>
                <c:formatCode>0</c:formatCode>
                <c:ptCount val="12"/>
                <c:pt idx="0">
                  <c:v>271</c:v>
                </c:pt>
                <c:pt idx="1">
                  <c:v>223</c:v>
                </c:pt>
                <c:pt idx="2">
                  <c:v>247</c:v>
                </c:pt>
                <c:pt idx="3">
                  <c:v>271</c:v>
                </c:pt>
                <c:pt idx="4">
                  <c:v>306</c:v>
                </c:pt>
                <c:pt idx="5">
                  <c:v>342</c:v>
                </c:pt>
                <c:pt idx="6">
                  <c:v>343</c:v>
                </c:pt>
                <c:pt idx="7">
                  <c:v>338</c:v>
                </c:pt>
                <c:pt idx="8">
                  <c:v>364</c:v>
                </c:pt>
                <c:pt idx="9">
                  <c:v>318</c:v>
                </c:pt>
                <c:pt idx="10">
                  <c:v>353</c:v>
                </c:pt>
                <c:pt idx="11">
                  <c:v>337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Inmate!$E$3</c:f>
              <c:strCache>
                <c:ptCount val="1"/>
                <c:pt idx="0">
                  <c:v>PY 10 - 11</c:v>
                </c:pt>
              </c:strCache>
            </c:strRef>
          </c:tx>
          <c:spPr>
            <a:ln w="635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Inmate!$E$4:$E$15</c:f>
              <c:numCache>
                <c:formatCode>0</c:formatCode>
                <c:ptCount val="12"/>
                <c:pt idx="0">
                  <c:v>348</c:v>
                </c:pt>
                <c:pt idx="1">
                  <c:v>376</c:v>
                </c:pt>
                <c:pt idx="2">
                  <c:v>362</c:v>
                </c:pt>
                <c:pt idx="3">
                  <c:v>311</c:v>
                </c:pt>
                <c:pt idx="4">
                  <c:v>266</c:v>
                </c:pt>
                <c:pt idx="5">
                  <c:v>272</c:v>
                </c:pt>
                <c:pt idx="6">
                  <c:v>251</c:v>
                </c:pt>
                <c:pt idx="7">
                  <c:v>295</c:v>
                </c:pt>
                <c:pt idx="8">
                  <c:v>288</c:v>
                </c:pt>
                <c:pt idx="9">
                  <c:v>267</c:v>
                </c:pt>
                <c:pt idx="10">
                  <c:v>277</c:v>
                </c:pt>
                <c:pt idx="11">
                  <c:v>283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Inmate!$F$3</c:f>
              <c:strCache>
                <c:ptCount val="1"/>
                <c:pt idx="0">
                  <c:v>PY 11 - 12</c:v>
                </c:pt>
              </c:strCache>
            </c:strRef>
          </c:tx>
          <c:spPr>
            <a:ln w="63500">
              <a:solidFill>
                <a:schemeClr val="accent5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Inmate!$F$4:$F$15</c:f>
              <c:numCache>
                <c:formatCode>0</c:formatCode>
                <c:ptCount val="12"/>
                <c:pt idx="0">
                  <c:v>275</c:v>
                </c:pt>
                <c:pt idx="1">
                  <c:v>269</c:v>
                </c:pt>
                <c:pt idx="2">
                  <c:v>265</c:v>
                </c:pt>
                <c:pt idx="3">
                  <c:v>262</c:v>
                </c:pt>
                <c:pt idx="4">
                  <c:v>322</c:v>
                </c:pt>
                <c:pt idx="5">
                  <c:v>323</c:v>
                </c:pt>
                <c:pt idx="6">
                  <c:v>311</c:v>
                </c:pt>
                <c:pt idx="7">
                  <c:v>251</c:v>
                </c:pt>
                <c:pt idx="8">
                  <c:v>241</c:v>
                </c:pt>
                <c:pt idx="9">
                  <c:v>256</c:v>
                </c:pt>
                <c:pt idx="10">
                  <c:v>250</c:v>
                </c:pt>
                <c:pt idx="11">
                  <c:v>236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Inmate!$G$3</c:f>
              <c:strCache>
                <c:ptCount val="1"/>
                <c:pt idx="0">
                  <c:v>PY 12 - 13</c:v>
                </c:pt>
              </c:strCache>
            </c:strRef>
          </c:tx>
          <c:spPr>
            <a:ln w="152400">
              <a:solidFill>
                <a:schemeClr val="accent1">
                  <a:alpha val="50000"/>
                </a:schemeClr>
              </a:solidFill>
            </a:ln>
          </c:spPr>
          <c:marker>
            <c:symbol val="none"/>
          </c:marker>
          <c:dLbls>
            <c:spPr>
              <a:solidFill>
                <a:schemeClr val="bg1">
                  <a:alpha val="65000"/>
                </a:schemeClr>
              </a:solidFill>
              <a:ln w="3175">
                <a:solidFill>
                  <a:schemeClr val="tx2">
                    <a:lumMod val="75000"/>
                  </a:schemeClr>
                </a:solidFill>
              </a:ln>
            </c:spPr>
            <c:txPr>
              <a:bodyPr rot="0" vert="horz" anchor="b" anchorCtr="0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Inmate!$A$4:$A$15</c:f>
              <c:strCache>
                <c:ptCount val="12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</c:strCache>
            </c:strRef>
          </c:cat>
          <c:val>
            <c:numRef>
              <c:f>Inmate!$G$4:$G$15</c:f>
              <c:numCache>
                <c:formatCode>0</c:formatCode>
                <c:ptCount val="12"/>
                <c:pt idx="0">
                  <c:v>252</c:v>
                </c:pt>
                <c:pt idx="1">
                  <c:v>262</c:v>
                </c:pt>
                <c:pt idx="2">
                  <c:v>264</c:v>
                </c:pt>
                <c:pt idx="3">
                  <c:v>274</c:v>
                </c:pt>
                <c:pt idx="4">
                  <c:v>275</c:v>
                </c:pt>
                <c:pt idx="5">
                  <c:v>267</c:v>
                </c:pt>
                <c:pt idx="6">
                  <c:v>259</c:v>
                </c:pt>
                <c:pt idx="7">
                  <c:v>260</c:v>
                </c:pt>
                <c:pt idx="8">
                  <c:v>228</c:v>
                </c:pt>
                <c:pt idx="9">
                  <c:v>213</c:v>
                </c:pt>
                <c:pt idx="10">
                  <c:v>209</c:v>
                </c:pt>
                <c:pt idx="11">
                  <c:v>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06656"/>
        <c:axId val="117608448"/>
      </c:lineChart>
      <c:catAx>
        <c:axId val="117606656"/>
        <c:scaling>
          <c:orientation val="minMax"/>
        </c:scaling>
        <c:delete val="0"/>
        <c:axPos val="b"/>
        <c:majorGridlines>
          <c:spPr>
            <a:ln cmpd="sng">
              <a:solidFill>
                <a:schemeClr val="tx1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17608448"/>
        <c:crosses val="autoZero"/>
        <c:auto val="1"/>
        <c:lblAlgn val="ctr"/>
        <c:lblOffset val="100"/>
        <c:noMultiLvlLbl val="0"/>
      </c:catAx>
      <c:valAx>
        <c:axId val="117608448"/>
        <c:scaling>
          <c:orientation val="minMax"/>
          <c:min val="150"/>
        </c:scaling>
        <c:delete val="0"/>
        <c:axPos val="l"/>
        <c:majorGridlines>
          <c:spPr>
            <a:ln>
              <a:noFill/>
            </a:ln>
          </c:spPr>
        </c:majorGridlines>
        <c:minorGridlines/>
        <c:numFmt formatCode="0" sourceLinked="1"/>
        <c:majorTickMark val="in"/>
        <c:minorTickMark val="in"/>
        <c:tickLblPos val="nextTo"/>
        <c:spPr>
          <a:ln>
            <a:solidFill>
              <a:schemeClr val="tx1"/>
            </a:solidFill>
            <a:prstDash val="sysDot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7606656"/>
        <c:crosses val="autoZero"/>
        <c:crossBetween val="midCat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4.83535855193638E-2"/>
          <c:y val="0.716282976255875"/>
          <c:w val="0.9407974867391079"/>
          <c:h val="0.190689861441738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Past Due for Completion/Cancellation </a:t>
            </a:r>
          </a:p>
        </c:rich>
      </c:tx>
      <c:layout>
        <c:manualLayout>
          <c:xMode val="edge"/>
          <c:yMode val="edge"/>
          <c:x val="0.57849565678279913"/>
          <c:y val="3.3110795711848676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290960726490299"/>
          <c:y val="6.5244560785446534E-2"/>
          <c:w val="0.88568916100165063"/>
          <c:h val="0.602869707072934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charts'!$D$70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charts'!$D$71,'for charts'!$D$72,'for charts'!$D$73,'for charts'!$D$74,'for charts'!$D$75,'for charts'!$D$76,'for charts'!$D$77,'for charts'!$D$78,'for charts'!$D$79,'for charts'!$D$82)</c:f>
              <c:numCache>
                <c:formatCode>0</c:formatCode>
                <c:ptCount val="10"/>
                <c:pt idx="0">
                  <c:v>3</c:v>
                </c:pt>
                <c:pt idx="1">
                  <c:v>83</c:v>
                </c:pt>
                <c:pt idx="2">
                  <c:v>125</c:v>
                </c:pt>
                <c:pt idx="3">
                  <c:v>37</c:v>
                </c:pt>
                <c:pt idx="4">
                  <c:v>34</c:v>
                </c:pt>
                <c:pt idx="5">
                  <c:v>8</c:v>
                </c:pt>
                <c:pt idx="6">
                  <c:v>35</c:v>
                </c:pt>
                <c:pt idx="7">
                  <c:v>10</c:v>
                </c:pt>
                <c:pt idx="8">
                  <c:v>163</c:v>
                </c:pt>
                <c:pt idx="9">
                  <c:v>5</c:v>
                </c:pt>
              </c:numCache>
            </c:numRef>
          </c:val>
        </c:ser>
        <c:ser>
          <c:idx val="3"/>
          <c:order val="1"/>
          <c:tx>
            <c:strRef>
              <c:f>'for charts'!$E$70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charts'!$E$71,'for charts'!$E$72,'for charts'!$E$73,'for charts'!$E$74,'for charts'!$E$75,'for charts'!$E$76,'for charts'!$E$77,'for charts'!$E$78,'for charts'!$E$79,'for charts'!$E$82)</c:f>
              <c:numCache>
                <c:formatCode>0</c:formatCode>
                <c:ptCount val="10"/>
                <c:pt idx="0">
                  <c:v>2</c:v>
                </c:pt>
                <c:pt idx="1">
                  <c:v>21</c:v>
                </c:pt>
                <c:pt idx="2">
                  <c:v>33</c:v>
                </c:pt>
                <c:pt idx="3">
                  <c:v>31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15</c:v>
                </c:pt>
              </c:numCache>
            </c:numRef>
          </c:val>
        </c:ser>
        <c:ser>
          <c:idx val="4"/>
          <c:order val="2"/>
          <c:tx>
            <c:strRef>
              <c:f>'for charts'!$F$70</c:f>
              <c:strCache>
                <c:ptCount val="1"/>
                <c:pt idx="0">
                  <c:v>PY 11- 12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charts'!$F$71,'for charts'!$F$72,'for charts'!$F$73,'for charts'!$F$74,'for charts'!$F$75,'for charts'!$F$76,'for charts'!$F$77,'for charts'!$F$78,'for charts'!$F$79,'for charts'!$F$82)</c:f>
              <c:numCache>
                <c:formatCode>0</c:formatCode>
                <c:ptCount val="10"/>
                <c:pt idx="0">
                  <c:v>15</c:v>
                </c:pt>
                <c:pt idx="1">
                  <c:v>117</c:v>
                </c:pt>
                <c:pt idx="2">
                  <c:v>28</c:v>
                </c:pt>
                <c:pt idx="3">
                  <c:v>8</c:v>
                </c:pt>
                <c:pt idx="4">
                  <c:v>12</c:v>
                </c:pt>
                <c:pt idx="5">
                  <c:v>3</c:v>
                </c:pt>
                <c:pt idx="6">
                  <c:v>6</c:v>
                </c:pt>
                <c:pt idx="7">
                  <c:v>31</c:v>
                </c:pt>
                <c:pt idx="8">
                  <c:v>86</c:v>
                </c:pt>
                <c:pt idx="9">
                  <c:v>12</c:v>
                </c:pt>
              </c:numCache>
            </c:numRef>
          </c:val>
        </c:ser>
        <c:ser>
          <c:idx val="5"/>
          <c:order val="3"/>
          <c:tx>
            <c:strRef>
              <c:f>'for charts'!$G$70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('for charts'!$A$71,'for charts'!$A$72,'for charts'!$A$73,'for charts'!$A$74,'for charts'!$A$75,'for charts'!$A$76,'for charts'!$A$77,'for charts'!$A$78,'for charts'!$A$79,'for charts'!$A$82,'for charts'!$A$83)</c:f>
              <c:strCache>
                <c:ptCount val="11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Herbster, Betty</c:v>
                </c:pt>
                <c:pt idx="4">
                  <c:v>Jones, Sarah</c:v>
                </c:pt>
                <c:pt idx="5">
                  <c:v>Knott, Victoria</c:v>
                </c:pt>
                <c:pt idx="6">
                  <c:v>McKnight, Tony</c:v>
                </c:pt>
                <c:pt idx="7">
                  <c:v>Powell, Lula</c:v>
                </c:pt>
                <c:pt idx="8">
                  <c:v>Reeves, Eddie</c:v>
                </c:pt>
                <c:pt idx="9">
                  <c:v>Yarborough, Dale</c:v>
                </c:pt>
                <c:pt idx="10">
                  <c:v>Raleigh</c:v>
                </c:pt>
              </c:strCache>
            </c:strRef>
          </c:cat>
          <c:val>
            <c:numRef>
              <c:f>('for charts'!$G$71,'for charts'!$G$72,'for charts'!$G$73,'for charts'!$G$74,'for charts'!$G$75,'for charts'!$G$76,'for charts'!$G$77,'for charts'!$G$78,'for charts'!$G$79,'for charts'!$G$82)</c:f>
              <c:numCache>
                <c:formatCode>0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14</c:v>
                </c:pt>
                <c:pt idx="8">
                  <c:v>51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86976"/>
        <c:axId val="117888512"/>
      </c:barChart>
      <c:catAx>
        <c:axId val="1178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88512"/>
        <c:crosses val="autoZero"/>
        <c:auto val="1"/>
        <c:lblAlgn val="ctr"/>
        <c:lblOffset val="100"/>
        <c:tickMarkSkip val="1"/>
        <c:noMultiLvlLbl val="0"/>
      </c:catAx>
      <c:valAx>
        <c:axId val="117888512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86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55000000000000004" l="0.1" r="0.1" t="0.1" header="0.25" footer="0.2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Strategic Plan Goals Percentage Met</a:t>
            </a:r>
          </a:p>
        </c:rich>
      </c:tx>
      <c:layout>
        <c:manualLayout>
          <c:xMode val="edge"/>
          <c:yMode val="edge"/>
          <c:x val="0.12815770854730116"/>
          <c:y val="2.484990597788478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101449275362316E-2"/>
          <c:y val="6.6885714454288231E-2"/>
          <c:w val="1"/>
          <c:h val="0.814569929949099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'YTD report'!$I$4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1968081586702187"/>
                  <c:y val="2.593439903973292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4128471984480201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695652173913046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8372452356498917"/>
                  <c:y val="2.67611130262983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8952185324660503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9246924569211457"/>
                  <c:y val="-2.676111302629838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159420289855067E-2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bg1">
                    <a:lumMod val="65000"/>
                  </a:schemeClr>
                </a:solidFill>
              </a:ln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'YTD report'!$H$5:$H$17</c:f>
              <c:strCache>
                <c:ptCount val="13"/>
                <c:pt idx="0">
                  <c:v>Goal 1 Obj. 1</c:v>
                </c:pt>
                <c:pt idx="1">
                  <c:v>Goal 1 Obj. 1.1</c:v>
                </c:pt>
                <c:pt idx="2">
                  <c:v>Goal 1 Obj. 2</c:v>
                </c:pt>
                <c:pt idx="3">
                  <c:v>Goal 1 Obj. 3</c:v>
                </c:pt>
                <c:pt idx="4">
                  <c:v>Goal 2 Obj. 1</c:v>
                </c:pt>
                <c:pt idx="5">
                  <c:v>Goal 2 Obj. 2</c:v>
                </c:pt>
                <c:pt idx="6">
                  <c:v>Goal 2 Obj. 3 </c:v>
                </c:pt>
                <c:pt idx="7">
                  <c:v>Goal 2 Obj. 4</c:v>
                </c:pt>
                <c:pt idx="8">
                  <c:v>Goal 2 Obj. 5</c:v>
                </c:pt>
                <c:pt idx="9">
                  <c:v>Goal 2 Obj. 6</c:v>
                </c:pt>
                <c:pt idx="10">
                  <c:v>Goal 3 Obj. 1</c:v>
                </c:pt>
                <c:pt idx="11">
                  <c:v>Goal 3 Obj. 2</c:v>
                </c:pt>
                <c:pt idx="12">
                  <c:v>Goal 3 Obj. 3</c:v>
                </c:pt>
              </c:strCache>
            </c:strRef>
          </c:cat>
          <c:val>
            <c:numRef>
              <c:f>'YTD report'!$I$5:$I$17</c:f>
              <c:numCache>
                <c:formatCode>0%</c:formatCode>
                <c:ptCount val="13"/>
                <c:pt idx="0">
                  <c:v>0.80542857142857138</c:v>
                </c:pt>
                <c:pt idx="1">
                  <c:v>1.0067857142857144</c:v>
                </c:pt>
                <c:pt idx="2">
                  <c:v>0</c:v>
                </c:pt>
                <c:pt idx="3">
                  <c:v>0.85</c:v>
                </c:pt>
                <c:pt idx="4">
                  <c:v>0.45095195938908933</c:v>
                </c:pt>
                <c:pt idx="5">
                  <c:v>0.81132075471698117</c:v>
                </c:pt>
                <c:pt idx="6">
                  <c:v>0.75609756097560976</c:v>
                </c:pt>
                <c:pt idx="7">
                  <c:v>0</c:v>
                </c:pt>
                <c:pt idx="8">
                  <c:v>0.92</c:v>
                </c:pt>
                <c:pt idx="9">
                  <c:v>0.87323943661971826</c:v>
                </c:pt>
                <c:pt idx="10">
                  <c:v>0.92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52"/>
        <c:axId val="109535232"/>
        <c:axId val="109536768"/>
      </c:barChart>
      <c:catAx>
        <c:axId val="109535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9536768"/>
        <c:crosses val="autoZero"/>
        <c:auto val="1"/>
        <c:lblAlgn val="ctr"/>
        <c:lblOffset val="100"/>
        <c:noMultiLvlLbl val="0"/>
      </c:catAx>
      <c:valAx>
        <c:axId val="109536768"/>
        <c:scaling>
          <c:orientation val="minMax"/>
          <c:max val="1.100000000000000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9535232"/>
        <c:crosses val="autoZero"/>
        <c:crossBetween val="between"/>
        <c:majorUnit val="0.1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400"/>
              <a:t>Danny Boykin Stats</a:t>
            </a:r>
          </a:p>
        </c:rich>
      </c:tx>
      <c:layout>
        <c:manualLayout>
          <c:xMode val="edge"/>
          <c:yMode val="edge"/>
          <c:x val="0.74680866701590787"/>
          <c:y val="5.3250585548937537E-2"/>
        </c:manualLayout>
      </c:layout>
      <c:overlay val="0"/>
      <c:spPr>
        <a:solidFill>
          <a:schemeClr val="bg1"/>
        </a:solidFill>
        <a:ln w="25400">
          <a:solidFill>
            <a:srgbClr val="80808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3965611111871679E-2"/>
          <c:y val="2.4018990894367098E-2"/>
          <c:w val="0.92040320206333925"/>
          <c:h val="0.5294191436036360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charts'!$M$12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charts'!$M$13:$M$20</c:f>
              <c:numCache>
                <c:formatCode>0</c:formatCode>
                <c:ptCount val="8"/>
                <c:pt idx="0">
                  <c:v>228</c:v>
                </c:pt>
                <c:pt idx="1">
                  <c:v>41</c:v>
                </c:pt>
                <c:pt idx="2">
                  <c:v>130</c:v>
                </c:pt>
                <c:pt idx="3">
                  <c:v>66</c:v>
                </c:pt>
                <c:pt idx="4">
                  <c:v>145</c:v>
                </c:pt>
                <c:pt idx="5">
                  <c:v>115</c:v>
                </c:pt>
                <c:pt idx="6">
                  <c:v>29</c:v>
                </c:pt>
                <c:pt idx="7">
                  <c:v>3</c:v>
                </c:pt>
              </c:numCache>
            </c:numRef>
          </c:val>
        </c:ser>
        <c:ser>
          <c:idx val="3"/>
          <c:order val="1"/>
          <c:tx>
            <c:strRef>
              <c:f>'for charts'!$N$12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charts'!$N$13:$N$20</c:f>
              <c:numCache>
                <c:formatCode>0</c:formatCode>
                <c:ptCount val="8"/>
                <c:pt idx="0">
                  <c:v>121</c:v>
                </c:pt>
                <c:pt idx="1">
                  <c:v>31</c:v>
                </c:pt>
                <c:pt idx="2">
                  <c:v>93</c:v>
                </c:pt>
                <c:pt idx="3">
                  <c:v>85</c:v>
                </c:pt>
                <c:pt idx="4">
                  <c:v>93</c:v>
                </c:pt>
                <c:pt idx="5">
                  <c:v>73</c:v>
                </c:pt>
                <c:pt idx="6">
                  <c:v>23</c:v>
                </c:pt>
                <c:pt idx="7">
                  <c:v>2</c:v>
                </c:pt>
              </c:numCache>
            </c:numRef>
          </c:val>
        </c:ser>
        <c:ser>
          <c:idx val="4"/>
          <c:order val="2"/>
          <c:tx>
            <c:strRef>
              <c:f>'for charts'!$O$12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charts'!$O$13:$O$20</c:f>
              <c:numCache>
                <c:formatCode>0</c:formatCode>
                <c:ptCount val="8"/>
                <c:pt idx="0">
                  <c:v>196</c:v>
                </c:pt>
                <c:pt idx="1">
                  <c:v>56</c:v>
                </c:pt>
                <c:pt idx="2">
                  <c:v>42</c:v>
                </c:pt>
                <c:pt idx="3">
                  <c:v>42</c:v>
                </c:pt>
                <c:pt idx="4">
                  <c:v>18</c:v>
                </c:pt>
                <c:pt idx="5">
                  <c:v>27</c:v>
                </c:pt>
                <c:pt idx="6">
                  <c:v>39</c:v>
                </c:pt>
                <c:pt idx="7">
                  <c:v>15</c:v>
                </c:pt>
              </c:numCache>
            </c:numRef>
          </c:val>
        </c:ser>
        <c:ser>
          <c:idx val="5"/>
          <c:order val="3"/>
          <c:tx>
            <c:strRef>
              <c:f>'for charts'!$P$12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charts'!$J$13:$J$20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charts'!$P$13:$P$20</c:f>
              <c:numCache>
                <c:formatCode>0</c:formatCode>
                <c:ptCount val="8"/>
                <c:pt idx="0">
                  <c:v>150</c:v>
                </c:pt>
                <c:pt idx="1">
                  <c:v>48</c:v>
                </c:pt>
                <c:pt idx="2">
                  <c:v>67</c:v>
                </c:pt>
                <c:pt idx="3">
                  <c:v>61</c:v>
                </c:pt>
                <c:pt idx="4">
                  <c:v>69</c:v>
                </c:pt>
                <c:pt idx="5">
                  <c:v>31</c:v>
                </c:pt>
                <c:pt idx="6">
                  <c:v>36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95744"/>
        <c:axId val="109697280"/>
      </c:barChart>
      <c:catAx>
        <c:axId val="1096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697280"/>
        <c:crosses val="autoZero"/>
        <c:auto val="1"/>
        <c:lblAlgn val="ctr"/>
        <c:lblOffset val="100"/>
        <c:tickMarkSkip val="1"/>
        <c:noMultiLvlLbl val="0"/>
      </c:catAx>
      <c:valAx>
        <c:axId val="109697280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695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ysClr val="windowText" lastClr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Charlene Cross Stats</a:t>
            </a:r>
          </a:p>
        </c:rich>
      </c:tx>
      <c:layout>
        <c:manualLayout>
          <c:xMode val="edge"/>
          <c:yMode val="edge"/>
          <c:x val="0.78833736392296971"/>
          <c:y val="6.2725763001026211E-2"/>
        </c:manualLayout>
      </c:layout>
      <c:overlay val="0"/>
      <c:spPr>
        <a:solidFill>
          <a:schemeClr val="bg1"/>
        </a:solidFill>
        <a:ln w="254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7975884299861594E-2"/>
          <c:y val="2.3300475895611968E-2"/>
          <c:w val="0.92012209889781627"/>
          <c:h val="0.587251587970506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charts'!$M$22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charts'!$M$23:$M$30</c:f>
              <c:numCache>
                <c:formatCode>0</c:formatCode>
                <c:ptCount val="8"/>
                <c:pt idx="0">
                  <c:v>772</c:v>
                </c:pt>
                <c:pt idx="1">
                  <c:v>32</c:v>
                </c:pt>
                <c:pt idx="2">
                  <c:v>292</c:v>
                </c:pt>
                <c:pt idx="3">
                  <c:v>292</c:v>
                </c:pt>
                <c:pt idx="4">
                  <c:v>602</c:v>
                </c:pt>
                <c:pt idx="5">
                  <c:v>51</c:v>
                </c:pt>
                <c:pt idx="6">
                  <c:v>24</c:v>
                </c:pt>
                <c:pt idx="7">
                  <c:v>17</c:v>
                </c:pt>
              </c:numCache>
            </c:numRef>
          </c:val>
        </c:ser>
        <c:ser>
          <c:idx val="3"/>
          <c:order val="1"/>
          <c:tx>
            <c:strRef>
              <c:f>'for charts'!$N$22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charts'!$N$23:$N$30</c:f>
              <c:numCache>
                <c:formatCode>0</c:formatCode>
                <c:ptCount val="8"/>
                <c:pt idx="0">
                  <c:v>313</c:v>
                </c:pt>
                <c:pt idx="1">
                  <c:v>18</c:v>
                </c:pt>
                <c:pt idx="2">
                  <c:v>268</c:v>
                </c:pt>
                <c:pt idx="3">
                  <c:v>268</c:v>
                </c:pt>
                <c:pt idx="4">
                  <c:v>325</c:v>
                </c:pt>
                <c:pt idx="5">
                  <c:v>411</c:v>
                </c:pt>
                <c:pt idx="6">
                  <c:v>13</c:v>
                </c:pt>
                <c:pt idx="7">
                  <c:v>4</c:v>
                </c:pt>
              </c:numCache>
            </c:numRef>
          </c:val>
        </c:ser>
        <c:ser>
          <c:idx val="4"/>
          <c:order val="2"/>
          <c:tx>
            <c:strRef>
              <c:f>'for charts'!$O$22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charts'!$O$23:$O$30</c:f>
              <c:numCache>
                <c:formatCode>0</c:formatCode>
                <c:ptCount val="8"/>
                <c:pt idx="0">
                  <c:v>518</c:v>
                </c:pt>
                <c:pt idx="1">
                  <c:v>19</c:v>
                </c:pt>
                <c:pt idx="2">
                  <c:v>363</c:v>
                </c:pt>
                <c:pt idx="3">
                  <c:v>363</c:v>
                </c:pt>
                <c:pt idx="4">
                  <c:v>134</c:v>
                </c:pt>
                <c:pt idx="5">
                  <c:v>49</c:v>
                </c:pt>
                <c:pt idx="6">
                  <c:v>16</c:v>
                </c:pt>
                <c:pt idx="7">
                  <c:v>0</c:v>
                </c:pt>
              </c:numCache>
            </c:numRef>
          </c:val>
        </c:ser>
        <c:ser>
          <c:idx val="5"/>
          <c:order val="3"/>
          <c:tx>
            <c:strRef>
              <c:f>'for charts'!$P$22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charts'!$J$23:$J$30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charts'!$P$23:$P$30</c:f>
              <c:numCache>
                <c:formatCode>0</c:formatCode>
                <c:ptCount val="8"/>
                <c:pt idx="0">
                  <c:v>301</c:v>
                </c:pt>
                <c:pt idx="1">
                  <c:v>20</c:v>
                </c:pt>
                <c:pt idx="2">
                  <c:v>353</c:v>
                </c:pt>
                <c:pt idx="3">
                  <c:v>353</c:v>
                </c:pt>
                <c:pt idx="4">
                  <c:v>269</c:v>
                </c:pt>
                <c:pt idx="5">
                  <c:v>260</c:v>
                </c:pt>
                <c:pt idx="6">
                  <c:v>17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91488"/>
        <c:axId val="109793280"/>
      </c:barChart>
      <c:catAx>
        <c:axId val="10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793280"/>
        <c:crosses val="autoZero"/>
        <c:auto val="1"/>
        <c:lblAlgn val="ctr"/>
        <c:lblOffset val="100"/>
        <c:tickMarkSkip val="1"/>
        <c:noMultiLvlLbl val="0"/>
      </c:catAx>
      <c:valAx>
        <c:axId val="109793280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791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John Downing Stats</a:t>
            </a:r>
          </a:p>
        </c:rich>
      </c:tx>
      <c:layout>
        <c:manualLayout>
          <c:xMode val="edge"/>
          <c:yMode val="edge"/>
          <c:x val="0.77490037046227356"/>
          <c:y val="4.7333260853976454E-2"/>
        </c:manualLayout>
      </c:layout>
      <c:overlay val="0"/>
      <c:spPr>
        <a:solidFill>
          <a:schemeClr val="bg1"/>
        </a:solidFill>
        <a:ln w="254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048316384968542E-2"/>
          <c:y val="2.0263608963074848E-2"/>
          <c:w val="0.92254571398152008"/>
          <c:h val="0.578723395198494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charts'!$M$32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charts'!$M$33:$M$40</c:f>
              <c:numCache>
                <c:formatCode>0</c:formatCode>
                <c:ptCount val="8"/>
                <c:pt idx="0">
                  <c:v>567</c:v>
                </c:pt>
                <c:pt idx="1">
                  <c:v>42</c:v>
                </c:pt>
                <c:pt idx="2">
                  <c:v>241</c:v>
                </c:pt>
                <c:pt idx="3">
                  <c:v>211</c:v>
                </c:pt>
                <c:pt idx="4">
                  <c:v>70</c:v>
                </c:pt>
                <c:pt idx="5">
                  <c:v>143</c:v>
                </c:pt>
                <c:pt idx="6">
                  <c:v>27</c:v>
                </c:pt>
                <c:pt idx="7">
                  <c:v>125</c:v>
                </c:pt>
              </c:numCache>
            </c:numRef>
          </c:val>
        </c:ser>
        <c:ser>
          <c:idx val="3"/>
          <c:order val="1"/>
          <c:tx>
            <c:strRef>
              <c:f>'for charts'!$N$32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charts'!$N$33:$N$40</c:f>
              <c:numCache>
                <c:formatCode>0</c:formatCode>
                <c:ptCount val="8"/>
                <c:pt idx="0">
                  <c:v>306</c:v>
                </c:pt>
                <c:pt idx="1">
                  <c:v>37</c:v>
                </c:pt>
                <c:pt idx="2">
                  <c:v>98</c:v>
                </c:pt>
                <c:pt idx="3">
                  <c:v>92</c:v>
                </c:pt>
                <c:pt idx="4">
                  <c:v>91</c:v>
                </c:pt>
                <c:pt idx="5">
                  <c:v>80</c:v>
                </c:pt>
                <c:pt idx="6">
                  <c:v>20</c:v>
                </c:pt>
                <c:pt idx="7">
                  <c:v>33</c:v>
                </c:pt>
              </c:numCache>
            </c:numRef>
          </c:val>
        </c:ser>
        <c:ser>
          <c:idx val="4"/>
          <c:order val="2"/>
          <c:tx>
            <c:strRef>
              <c:f>'for charts'!$O$32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charts'!$O$33:$O$40</c:f>
              <c:numCache>
                <c:formatCode>0</c:formatCode>
                <c:ptCount val="8"/>
                <c:pt idx="0">
                  <c:v>254</c:v>
                </c:pt>
                <c:pt idx="1">
                  <c:v>40</c:v>
                </c:pt>
                <c:pt idx="2">
                  <c:v>56</c:v>
                </c:pt>
                <c:pt idx="3">
                  <c:v>54</c:v>
                </c:pt>
                <c:pt idx="4">
                  <c:v>43</c:v>
                </c:pt>
                <c:pt idx="5">
                  <c:v>50</c:v>
                </c:pt>
                <c:pt idx="6">
                  <c:v>21</c:v>
                </c:pt>
                <c:pt idx="7">
                  <c:v>28</c:v>
                </c:pt>
              </c:numCache>
            </c:numRef>
          </c:val>
        </c:ser>
        <c:ser>
          <c:idx val="5"/>
          <c:order val="3"/>
          <c:tx>
            <c:strRef>
              <c:f>'for charts'!$P$32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charts'!$J$33:$J$40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charts'!$P$33:$P$40</c:f>
              <c:numCache>
                <c:formatCode>0</c:formatCode>
                <c:ptCount val="8"/>
                <c:pt idx="0">
                  <c:v>338</c:v>
                </c:pt>
                <c:pt idx="1">
                  <c:v>46</c:v>
                </c:pt>
                <c:pt idx="2">
                  <c:v>162</c:v>
                </c:pt>
                <c:pt idx="3">
                  <c:v>161</c:v>
                </c:pt>
                <c:pt idx="4">
                  <c:v>54</c:v>
                </c:pt>
                <c:pt idx="5">
                  <c:v>62</c:v>
                </c:pt>
                <c:pt idx="6">
                  <c:v>26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18560"/>
        <c:axId val="110020096"/>
      </c:barChart>
      <c:catAx>
        <c:axId val="11001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20096"/>
        <c:crosses val="autoZero"/>
        <c:auto val="1"/>
        <c:lblAlgn val="ctr"/>
        <c:lblOffset val="100"/>
        <c:tickMarkSkip val="1"/>
        <c:noMultiLvlLbl val="0"/>
      </c:catAx>
      <c:valAx>
        <c:axId val="110020096"/>
        <c:scaling>
          <c:orientation val="minMax"/>
          <c:max val="5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18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Betty Herbster Stats</a:t>
            </a:r>
          </a:p>
        </c:rich>
      </c:tx>
      <c:layout>
        <c:manualLayout>
          <c:xMode val="edge"/>
          <c:yMode val="edge"/>
          <c:x val="0.80603750547014119"/>
          <c:y val="0.10032449731820017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7658146176719808E-2"/>
          <c:y val="6.5235860935694917E-2"/>
          <c:w val="0.92535545310952527"/>
          <c:h val="0.538826059536171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charts'!$M$42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charts'!$M$43:$M$50</c:f>
              <c:numCache>
                <c:formatCode>0</c:formatCode>
                <c:ptCount val="8"/>
                <c:pt idx="0">
                  <c:v>507</c:v>
                </c:pt>
                <c:pt idx="1">
                  <c:v>55</c:v>
                </c:pt>
                <c:pt idx="2">
                  <c:v>48</c:v>
                </c:pt>
                <c:pt idx="3">
                  <c:v>42</c:v>
                </c:pt>
                <c:pt idx="4">
                  <c:v>119</c:v>
                </c:pt>
                <c:pt idx="5">
                  <c:v>46</c:v>
                </c:pt>
                <c:pt idx="6">
                  <c:v>24</c:v>
                </c:pt>
                <c:pt idx="7">
                  <c:v>37</c:v>
                </c:pt>
              </c:numCache>
            </c:numRef>
          </c:val>
        </c:ser>
        <c:ser>
          <c:idx val="3"/>
          <c:order val="1"/>
          <c:tx>
            <c:strRef>
              <c:f>'for charts'!$N$42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charts'!$N$43:$N$50</c:f>
              <c:numCache>
                <c:formatCode>0</c:formatCode>
                <c:ptCount val="8"/>
                <c:pt idx="0">
                  <c:v>232</c:v>
                </c:pt>
                <c:pt idx="1">
                  <c:v>57</c:v>
                </c:pt>
                <c:pt idx="2">
                  <c:v>162</c:v>
                </c:pt>
                <c:pt idx="3">
                  <c:v>155</c:v>
                </c:pt>
                <c:pt idx="4">
                  <c:v>158</c:v>
                </c:pt>
                <c:pt idx="5">
                  <c:v>233</c:v>
                </c:pt>
                <c:pt idx="6">
                  <c:v>21</c:v>
                </c:pt>
                <c:pt idx="7">
                  <c:v>31</c:v>
                </c:pt>
              </c:numCache>
            </c:numRef>
          </c:val>
        </c:ser>
        <c:ser>
          <c:idx val="4"/>
          <c:order val="2"/>
          <c:tx>
            <c:strRef>
              <c:f>'for charts'!$O$42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charts'!$O$43:$O$50</c:f>
              <c:numCache>
                <c:formatCode>0</c:formatCode>
                <c:ptCount val="8"/>
                <c:pt idx="0">
                  <c:v>197</c:v>
                </c:pt>
                <c:pt idx="1">
                  <c:v>60</c:v>
                </c:pt>
                <c:pt idx="2">
                  <c:v>131</c:v>
                </c:pt>
                <c:pt idx="3">
                  <c:v>131</c:v>
                </c:pt>
                <c:pt idx="4">
                  <c:v>69</c:v>
                </c:pt>
                <c:pt idx="5">
                  <c:v>126</c:v>
                </c:pt>
                <c:pt idx="6">
                  <c:v>23</c:v>
                </c:pt>
                <c:pt idx="7">
                  <c:v>8</c:v>
                </c:pt>
              </c:numCache>
            </c:numRef>
          </c:val>
        </c:ser>
        <c:ser>
          <c:idx val="5"/>
          <c:order val="3"/>
          <c:tx>
            <c:strRef>
              <c:f>'for charts'!$P$42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charts'!$J$43:$J$50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charts'!$P$43:$P$50</c:f>
              <c:numCache>
                <c:formatCode>0</c:formatCode>
                <c:ptCount val="8"/>
                <c:pt idx="0">
                  <c:v>210</c:v>
                </c:pt>
                <c:pt idx="1">
                  <c:v>73</c:v>
                </c:pt>
                <c:pt idx="2">
                  <c:v>161</c:v>
                </c:pt>
                <c:pt idx="3">
                  <c:v>161</c:v>
                </c:pt>
                <c:pt idx="4">
                  <c:v>81</c:v>
                </c:pt>
                <c:pt idx="5">
                  <c:v>69</c:v>
                </c:pt>
                <c:pt idx="6">
                  <c:v>30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6480"/>
        <c:axId val="110038016"/>
      </c:barChart>
      <c:catAx>
        <c:axId val="11003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38016"/>
        <c:crosses val="autoZero"/>
        <c:auto val="1"/>
        <c:lblAlgn val="ctr"/>
        <c:lblOffset val="100"/>
        <c:tickMarkSkip val="1"/>
        <c:noMultiLvlLbl val="0"/>
      </c:catAx>
      <c:valAx>
        <c:axId val="110038016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3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Sarah Jones Stats </a:t>
            </a:r>
          </a:p>
        </c:rich>
      </c:tx>
      <c:layout>
        <c:manualLayout>
          <c:xMode val="edge"/>
          <c:yMode val="edge"/>
          <c:x val="0.80862025942409377"/>
          <c:y val="7.1356080489938759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963771919814371E-2"/>
          <c:y val="2.483347914843978E-2"/>
          <c:w val="0.92254266042831601"/>
          <c:h val="0.5737101195683872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charts'!$M$3:$M$10</c:f>
              <c:numCache>
                <c:formatCode>0</c:formatCode>
                <c:ptCount val="8"/>
                <c:pt idx="0">
                  <c:v>392</c:v>
                </c:pt>
                <c:pt idx="1">
                  <c:v>31</c:v>
                </c:pt>
                <c:pt idx="2">
                  <c:v>109</c:v>
                </c:pt>
                <c:pt idx="3">
                  <c:v>109</c:v>
                </c:pt>
                <c:pt idx="4">
                  <c:v>356</c:v>
                </c:pt>
                <c:pt idx="5">
                  <c:v>185</c:v>
                </c:pt>
                <c:pt idx="6">
                  <c:v>16</c:v>
                </c:pt>
                <c:pt idx="7">
                  <c:v>34</c:v>
                </c:pt>
              </c:numCache>
            </c:numRef>
          </c:val>
        </c:ser>
        <c:ser>
          <c:idx val="3"/>
          <c:order val="1"/>
          <c:tx>
            <c:strRef>
              <c:f>'for charts'!$N$2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charts'!$N$3:$N$10</c:f>
              <c:numCache>
                <c:formatCode>0</c:formatCode>
                <c:ptCount val="8"/>
                <c:pt idx="0">
                  <c:v>274</c:v>
                </c:pt>
                <c:pt idx="1">
                  <c:v>26</c:v>
                </c:pt>
                <c:pt idx="2">
                  <c:v>221</c:v>
                </c:pt>
                <c:pt idx="3">
                  <c:v>221</c:v>
                </c:pt>
                <c:pt idx="4">
                  <c:v>111</c:v>
                </c:pt>
                <c:pt idx="5">
                  <c:v>148</c:v>
                </c:pt>
                <c:pt idx="6">
                  <c:v>12</c:v>
                </c:pt>
                <c:pt idx="7">
                  <c:v>1</c:v>
                </c:pt>
              </c:numCache>
            </c:numRef>
          </c:val>
        </c:ser>
        <c:ser>
          <c:idx val="4"/>
          <c:order val="2"/>
          <c:tx>
            <c:strRef>
              <c:f>'for charts'!$O$2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charts'!$O$3:$O$10</c:f>
              <c:numCache>
                <c:formatCode>0</c:formatCode>
                <c:ptCount val="8"/>
                <c:pt idx="0">
                  <c:v>305</c:v>
                </c:pt>
                <c:pt idx="1">
                  <c:v>25</c:v>
                </c:pt>
                <c:pt idx="2">
                  <c:v>186</c:v>
                </c:pt>
                <c:pt idx="3">
                  <c:v>186</c:v>
                </c:pt>
                <c:pt idx="4">
                  <c:v>54</c:v>
                </c:pt>
                <c:pt idx="5">
                  <c:v>93</c:v>
                </c:pt>
                <c:pt idx="6">
                  <c:v>14</c:v>
                </c:pt>
                <c:pt idx="7">
                  <c:v>12</c:v>
                </c:pt>
              </c:numCache>
            </c:numRef>
          </c:val>
        </c:ser>
        <c:ser>
          <c:idx val="5"/>
          <c:order val="3"/>
          <c:tx>
            <c:strRef>
              <c:f>'for charts'!$P$2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charts'!$P$3:$P$10</c:f>
              <c:numCache>
                <c:formatCode>0</c:formatCode>
                <c:ptCount val="8"/>
                <c:pt idx="0">
                  <c:v>385</c:v>
                </c:pt>
                <c:pt idx="1">
                  <c:v>34</c:v>
                </c:pt>
                <c:pt idx="2">
                  <c:v>197</c:v>
                </c:pt>
                <c:pt idx="3">
                  <c:v>197</c:v>
                </c:pt>
                <c:pt idx="4">
                  <c:v>75</c:v>
                </c:pt>
                <c:pt idx="5">
                  <c:v>126</c:v>
                </c:pt>
                <c:pt idx="6">
                  <c:v>16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178496"/>
        <c:axId val="115188480"/>
      </c:barChart>
      <c:catAx>
        <c:axId val="1151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88480"/>
        <c:crosses val="autoZero"/>
        <c:auto val="1"/>
        <c:lblAlgn val="ctr"/>
        <c:lblOffset val="100"/>
        <c:tickMarkSkip val="1"/>
        <c:noMultiLvlLbl val="0"/>
      </c:catAx>
      <c:valAx>
        <c:axId val="115188480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8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 Victoria Knott Stats</a:t>
            </a:r>
          </a:p>
        </c:rich>
      </c:tx>
      <c:layout>
        <c:manualLayout>
          <c:xMode val="edge"/>
          <c:yMode val="edge"/>
          <c:x val="0.79760279822552815"/>
          <c:y val="7.2612739308116389E-2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3672978677078546E-2"/>
          <c:y val="5.9539918809201703E-2"/>
          <c:w val="0.91869197319633933"/>
          <c:h val="0.543337477483905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'for charts'!$M$52</c:f>
              <c:strCache>
                <c:ptCount val="1"/>
                <c:pt idx="0">
                  <c:v>PY 09 - 10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charts'!$M$53:$M$60</c:f>
              <c:numCache>
                <c:formatCode>0</c:formatCode>
                <c:ptCount val="8"/>
                <c:pt idx="0">
                  <c:v>990</c:v>
                </c:pt>
                <c:pt idx="1">
                  <c:v>53</c:v>
                </c:pt>
                <c:pt idx="2">
                  <c:v>877</c:v>
                </c:pt>
                <c:pt idx="3">
                  <c:v>784</c:v>
                </c:pt>
                <c:pt idx="4">
                  <c:v>882</c:v>
                </c:pt>
                <c:pt idx="5">
                  <c:v>391</c:v>
                </c:pt>
                <c:pt idx="6">
                  <c:v>16</c:v>
                </c:pt>
                <c:pt idx="7">
                  <c:v>8</c:v>
                </c:pt>
              </c:numCache>
            </c:numRef>
          </c:val>
        </c:ser>
        <c:ser>
          <c:idx val="3"/>
          <c:order val="1"/>
          <c:tx>
            <c:strRef>
              <c:f>'for charts'!$N$52</c:f>
              <c:strCache>
                <c:ptCount val="1"/>
                <c:pt idx="0">
                  <c:v>PY 10 - 11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charts'!$N$53:$N$60</c:f>
              <c:numCache>
                <c:formatCode>0</c:formatCode>
                <c:ptCount val="8"/>
                <c:pt idx="0">
                  <c:v>632</c:v>
                </c:pt>
                <c:pt idx="1">
                  <c:v>57</c:v>
                </c:pt>
                <c:pt idx="2">
                  <c:v>568</c:v>
                </c:pt>
                <c:pt idx="3">
                  <c:v>439</c:v>
                </c:pt>
                <c:pt idx="4">
                  <c:v>438</c:v>
                </c:pt>
                <c:pt idx="5">
                  <c:v>461</c:v>
                </c:pt>
                <c:pt idx="6">
                  <c:v>18</c:v>
                </c:pt>
                <c:pt idx="7">
                  <c:v>6</c:v>
                </c:pt>
              </c:numCache>
            </c:numRef>
          </c:val>
        </c:ser>
        <c:ser>
          <c:idx val="4"/>
          <c:order val="2"/>
          <c:tx>
            <c:strRef>
              <c:f>'for charts'!$O$52</c:f>
              <c:strCache>
                <c:ptCount val="1"/>
                <c:pt idx="0">
                  <c:v>PY 11 - 12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charts'!$O$53:$O$60</c:f>
              <c:numCache>
                <c:formatCode>0</c:formatCode>
                <c:ptCount val="8"/>
                <c:pt idx="0">
                  <c:v>593</c:v>
                </c:pt>
                <c:pt idx="1">
                  <c:v>51</c:v>
                </c:pt>
                <c:pt idx="2">
                  <c:v>247</c:v>
                </c:pt>
                <c:pt idx="3">
                  <c:v>237</c:v>
                </c:pt>
                <c:pt idx="4">
                  <c:v>128</c:v>
                </c:pt>
                <c:pt idx="5">
                  <c:v>179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</c:ser>
        <c:ser>
          <c:idx val="5"/>
          <c:order val="3"/>
          <c:tx>
            <c:strRef>
              <c:f>'for charts'!$P$52</c:f>
              <c:strCache>
                <c:ptCount val="1"/>
                <c:pt idx="0">
                  <c:v>PY 12 - 13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'for charts'!$J$53:$J$60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charts'!$P$53:$P$60</c:f>
              <c:numCache>
                <c:formatCode>0</c:formatCode>
                <c:ptCount val="8"/>
                <c:pt idx="0">
                  <c:v>507</c:v>
                </c:pt>
                <c:pt idx="1">
                  <c:v>47</c:v>
                </c:pt>
                <c:pt idx="2">
                  <c:v>223</c:v>
                </c:pt>
                <c:pt idx="3">
                  <c:v>211</c:v>
                </c:pt>
                <c:pt idx="4">
                  <c:v>126</c:v>
                </c:pt>
                <c:pt idx="5">
                  <c:v>156</c:v>
                </c:pt>
                <c:pt idx="6">
                  <c:v>15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53024"/>
        <c:axId val="115554560"/>
      </c:barChart>
      <c:catAx>
        <c:axId val="1155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554560"/>
        <c:crosses val="autoZero"/>
        <c:auto val="1"/>
        <c:lblAlgn val="ctr"/>
        <c:lblOffset val="100"/>
        <c:tickMarkSkip val="1"/>
        <c:noMultiLvlLbl val="0"/>
      </c:catAx>
      <c:valAx>
        <c:axId val="115554560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553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Jim Kornegay Stats</a:t>
            </a:r>
          </a:p>
        </c:rich>
      </c:tx>
      <c:layout>
        <c:manualLayout>
          <c:xMode val="edge"/>
          <c:yMode val="edge"/>
          <c:x val="0.41398448527267467"/>
          <c:y val="1.9575886790151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49E-2"/>
          <c:y val="0.12234910277324638"/>
          <c:w val="0.86570477247502853"/>
          <c:h val="0.6215334420880920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67616"/>
        <c:axId val="115700480"/>
      </c:barChart>
      <c:catAx>
        <c:axId val="1155676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00480"/>
        <c:crosses val="autoZero"/>
        <c:auto val="1"/>
        <c:lblAlgn val="ctr"/>
        <c:lblOffset val="100"/>
        <c:tickMarkSkip val="1"/>
        <c:noMultiLvlLbl val="0"/>
      </c:catAx>
      <c:valAx>
        <c:axId val="11570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5676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58500" cy="74703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twoCellAnchor editAs="absolute">
    <xdr:from>
      <xdr:col>10</xdr:col>
      <xdr:colOff>347383</xdr:colOff>
      <xdr:row>1</xdr:row>
      <xdr:rowOff>84045</xdr:rowOff>
    </xdr:from>
    <xdr:to>
      <xdr:col>17</xdr:col>
      <xdr:colOff>493059</xdr:colOff>
      <xdr:row>31</xdr:row>
      <xdr:rowOff>123266</xdr:rowOff>
    </xdr:to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007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7150" y="66675"/>
    <xdr:ext cx="13291458" cy="3239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3348607" cy="32793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3362214" cy="32793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3375820" cy="333374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22412</xdr:colOff>
      <xdr:row>0</xdr:row>
      <xdr:rowOff>44824</xdr:rowOff>
    </xdr:from>
    <xdr:to>
      <xdr:col>15</xdr:col>
      <xdr:colOff>449035</xdr:colOff>
      <xdr:row>20</xdr:row>
      <xdr:rowOff>42422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absoluteAnchor>
    <xdr:pos x="13608" y="3059206"/>
    <xdr:ext cx="9343304" cy="355386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  <xdr:absoluteAnchor>
    <xdr:pos x="0" y="6308913"/>
    <xdr:ext cx="9552214" cy="3283324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33336</xdr:colOff>
      <xdr:row>0</xdr:row>
      <xdr:rowOff>38100</xdr:rowOff>
    </xdr:from>
    <xdr:to>
      <xdr:col>20</xdr:col>
      <xdr:colOff>238125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30629"/>
    <xdr:ext cx="10903323" cy="37539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0.40966</cdr:x>
      <cdr:y>0.03463</cdr:y>
    </cdr:from>
    <cdr:to>
      <cdr:x>0.49473</cdr:x>
      <cdr:y>0.19716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8295" y="258716"/>
          <a:ext cx="923701" cy="12141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  <a:extLst xmlns:a="http://schemas.openxmlformats.org/drawingml/2006/main"/>
      </cdr:spPr>
      <cdr:txBody>
        <a:bodyPr xmlns:a="http://schemas.openxmlformats.org/drawingml/2006/main" vertOverflow="clip" wrap="square" lIns="27432" tIns="27432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Past Due %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by FY year</a:t>
          </a:r>
        </a:p>
        <a:p xmlns:a="http://schemas.openxmlformats.org/drawingml/2006/main"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09-10     7%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10-11     4%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11-12     6%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12-13     5% </a:t>
          </a:r>
        </a:p>
      </cdr:txBody>
    </cdr:sp>
  </cdr:relSizeAnchor>
  <cdr:relSizeAnchor xmlns:cdr="http://schemas.openxmlformats.org/drawingml/2006/chartDrawing">
    <cdr:from>
      <cdr:x>0.90479</cdr:x>
      <cdr:y>0.2992</cdr:y>
    </cdr:from>
    <cdr:to>
      <cdr:x>1</cdr:x>
      <cdr:y>0.42822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94107" y="212044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0.11253</cdr:x>
      <cdr:y>0.12224</cdr:y>
    </cdr:from>
    <cdr:to>
      <cdr:x>0.80563</cdr:x>
      <cdr:y>0.18277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3058" y="588309"/>
          <a:ext cx="3036794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0.53708</cdr:x>
      <cdr:y>0.10272</cdr:y>
    </cdr:from>
    <cdr:to>
      <cdr:x>0.74578</cdr:x>
      <cdr:y>0.2954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3235" y="4874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0.51453</cdr:x>
      <cdr:y>0.1964</cdr:y>
    </cdr:from>
    <cdr:to>
      <cdr:x>0.62706</cdr:x>
      <cdr:y>0.23324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254401" y="932054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92%</a:t>
          </a:r>
        </a:p>
      </cdr:txBody>
    </cdr:sp>
  </cdr:relSizeAnchor>
  <cdr:relSizeAnchor xmlns:cdr="http://schemas.openxmlformats.org/drawingml/2006/chartDrawing">
    <cdr:from>
      <cdr:x>0.46842</cdr:x>
      <cdr:y>0.25988</cdr:y>
    </cdr:from>
    <cdr:to>
      <cdr:x>0.58095</cdr:x>
      <cdr:y>0.29671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052373" y="1233310"/>
          <a:ext cx="493051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87%</a:t>
          </a:r>
        </a:p>
      </cdr:txBody>
    </cdr:sp>
  </cdr:relSizeAnchor>
  <cdr:relSizeAnchor xmlns:cdr="http://schemas.openxmlformats.org/drawingml/2006/chartDrawing">
    <cdr:from>
      <cdr:x>0.51369</cdr:x>
      <cdr:y>0.32259</cdr:y>
    </cdr:from>
    <cdr:to>
      <cdr:x>0.62622</cdr:x>
      <cdr:y>0.35943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250754" y="1530913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92%</a:t>
          </a:r>
        </a:p>
      </cdr:txBody>
    </cdr:sp>
  </cdr:relSizeAnchor>
  <cdr:relSizeAnchor xmlns:cdr="http://schemas.openxmlformats.org/drawingml/2006/chartDrawing">
    <cdr:from>
      <cdr:x>0.04055</cdr:x>
      <cdr:y>0.38663</cdr:y>
    </cdr:from>
    <cdr:to>
      <cdr:x>0.15309</cdr:x>
      <cdr:y>0.42346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77688" y="1834811"/>
          <a:ext cx="493058" cy="17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0.04336</cdr:x>
      <cdr:y>0.69803</cdr:y>
    </cdr:from>
    <cdr:to>
      <cdr:x>0.15589</cdr:x>
      <cdr:y>0.73487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89969" y="3312658"/>
          <a:ext cx="493057" cy="17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0.11253</cdr:x>
      <cdr:y>0.12224</cdr:y>
    </cdr:from>
    <cdr:to>
      <cdr:x>0.80563</cdr:x>
      <cdr:y>0.18277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93058" y="588309"/>
          <a:ext cx="3036794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0.53708</cdr:x>
      <cdr:y>0.10272</cdr:y>
    </cdr:from>
    <cdr:to>
      <cdr:x>0.74578</cdr:x>
      <cdr:y>0.2954</cdr:y>
    </cdr:to>
    <cdr:sp macro="" textlink="">
      <cdr:nvSpPr>
        <cdr:cNvPr id="12" name="TextBox 2"/>
        <cdr:cNvSpPr txBox="1"/>
      </cdr:nvSpPr>
      <cdr:spPr>
        <a:xfrm xmlns:a="http://schemas.openxmlformats.org/drawingml/2006/main">
          <a:off x="2353235" y="4874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0.58989</cdr:x>
      <cdr:y>0.07202</cdr:y>
    </cdr:from>
    <cdr:to>
      <cdr:x>0.70242</cdr:x>
      <cdr:y>0.10885</cdr:y>
    </cdr:to>
    <cdr:sp macro="" textlink="">
      <cdr:nvSpPr>
        <cdr:cNvPr id="19" name="TextBox 4"/>
        <cdr:cNvSpPr txBox="1"/>
      </cdr:nvSpPr>
      <cdr:spPr>
        <a:xfrm xmlns:a="http://schemas.openxmlformats.org/drawingml/2006/main">
          <a:off x="2584599" y="341785"/>
          <a:ext cx="493050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0.58169</cdr:x>
      <cdr:y>0.13529</cdr:y>
    </cdr:from>
    <cdr:to>
      <cdr:x>0.69422</cdr:x>
      <cdr:y>0.17213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548658" y="642045"/>
          <a:ext cx="493051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100%</a:t>
          </a:r>
        </a:p>
      </cdr:txBody>
    </cdr:sp>
  </cdr:relSizeAnchor>
  <cdr:relSizeAnchor xmlns:cdr="http://schemas.openxmlformats.org/drawingml/2006/chartDrawing">
    <cdr:from>
      <cdr:x>0.51453</cdr:x>
      <cdr:y>0.1964</cdr:y>
    </cdr:from>
    <cdr:to>
      <cdr:x>0.62706</cdr:x>
      <cdr:y>0.23324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254401" y="932054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92%</a:t>
          </a:r>
        </a:p>
      </cdr:txBody>
    </cdr:sp>
  </cdr:relSizeAnchor>
  <cdr:relSizeAnchor xmlns:cdr="http://schemas.openxmlformats.org/drawingml/2006/chartDrawing">
    <cdr:from>
      <cdr:x>0.46842</cdr:x>
      <cdr:y>0.25988</cdr:y>
    </cdr:from>
    <cdr:to>
      <cdr:x>0.58095</cdr:x>
      <cdr:y>0.29671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2052373" y="1233310"/>
          <a:ext cx="493051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87%</a:t>
          </a:r>
        </a:p>
      </cdr:txBody>
    </cdr:sp>
  </cdr:relSizeAnchor>
  <cdr:relSizeAnchor xmlns:cdr="http://schemas.openxmlformats.org/drawingml/2006/chartDrawing">
    <cdr:from>
      <cdr:x>0.51369</cdr:x>
      <cdr:y>0.32259</cdr:y>
    </cdr:from>
    <cdr:to>
      <cdr:x>0.62622</cdr:x>
      <cdr:y>0.35943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250754" y="1530913"/>
          <a:ext cx="493050" cy="17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92%</a:t>
          </a:r>
        </a:p>
      </cdr:txBody>
    </cdr:sp>
  </cdr:relSizeAnchor>
  <cdr:relSizeAnchor xmlns:cdr="http://schemas.openxmlformats.org/drawingml/2006/chartDrawing">
    <cdr:from>
      <cdr:x>0.04055</cdr:x>
      <cdr:y>0.38663</cdr:y>
    </cdr:from>
    <cdr:to>
      <cdr:x>0.15309</cdr:x>
      <cdr:y>0.42346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177688" y="1834811"/>
          <a:ext cx="493058" cy="17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0.35901</cdr:x>
      <cdr:y>0.4433</cdr:y>
    </cdr:from>
    <cdr:to>
      <cdr:x>0.47154</cdr:x>
      <cdr:y>0.48013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1573014" y="2103765"/>
          <a:ext cx="493051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73%</a:t>
          </a:r>
        </a:p>
      </cdr:txBody>
    </cdr:sp>
  </cdr:relSizeAnchor>
  <cdr:relSizeAnchor xmlns:cdr="http://schemas.openxmlformats.org/drawingml/2006/chartDrawing">
    <cdr:from>
      <cdr:x>0.3722</cdr:x>
      <cdr:y>0.51073</cdr:y>
    </cdr:from>
    <cdr:to>
      <cdr:x>0.48473</cdr:x>
      <cdr:y>0.54757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1630814" y="2423767"/>
          <a:ext cx="493050" cy="174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81%</a:t>
          </a:r>
        </a:p>
      </cdr:txBody>
    </cdr:sp>
  </cdr:relSizeAnchor>
  <cdr:relSizeAnchor xmlns:cdr="http://schemas.openxmlformats.org/drawingml/2006/chartDrawing">
    <cdr:from>
      <cdr:x>0.12627</cdr:x>
      <cdr:y>0.57053</cdr:y>
    </cdr:from>
    <cdr:to>
      <cdr:x>0.2388</cdr:x>
      <cdr:y>0.60736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553273" y="2707560"/>
          <a:ext cx="493050" cy="174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41%</a:t>
          </a:r>
        </a:p>
      </cdr:txBody>
    </cdr:sp>
  </cdr:relSizeAnchor>
  <cdr:relSizeAnchor xmlns:cdr="http://schemas.openxmlformats.org/drawingml/2006/chartDrawing">
    <cdr:from>
      <cdr:x>0.42699</cdr:x>
      <cdr:y>0.63136</cdr:y>
    </cdr:from>
    <cdr:to>
      <cdr:x>0.53952</cdr:x>
      <cdr:y>0.67887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1870861" y="2996240"/>
          <a:ext cx="493050" cy="225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83%</a:t>
          </a:r>
        </a:p>
      </cdr:txBody>
    </cdr:sp>
  </cdr:relSizeAnchor>
  <cdr:relSizeAnchor xmlns:cdr="http://schemas.openxmlformats.org/drawingml/2006/chartDrawing">
    <cdr:from>
      <cdr:x>0.04336</cdr:x>
      <cdr:y>0.69803</cdr:y>
    </cdr:from>
    <cdr:to>
      <cdr:x>0.15589</cdr:x>
      <cdr:y>0.73487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189969" y="3312658"/>
          <a:ext cx="493057" cy="174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/>
              </a:solidFill>
            </a:rPr>
            <a:t>0%</a:t>
          </a:r>
        </a:p>
      </cdr:txBody>
    </cdr:sp>
  </cdr:relSizeAnchor>
  <cdr:relSizeAnchor xmlns:cdr="http://schemas.openxmlformats.org/drawingml/2006/chartDrawing">
    <cdr:from>
      <cdr:x>0.53764</cdr:x>
      <cdr:y>0.76151</cdr:y>
    </cdr:from>
    <cdr:to>
      <cdr:x>0.65017</cdr:x>
      <cdr:y>0.79834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2355676" y="3613892"/>
          <a:ext cx="493050" cy="17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101%</a:t>
          </a:r>
        </a:p>
      </cdr:txBody>
    </cdr:sp>
  </cdr:relSizeAnchor>
  <cdr:relSizeAnchor xmlns:cdr="http://schemas.openxmlformats.org/drawingml/2006/chartDrawing">
    <cdr:from>
      <cdr:x>0.41579</cdr:x>
      <cdr:y>0.82301</cdr:y>
    </cdr:from>
    <cdr:to>
      <cdr:x>0.52832</cdr:x>
      <cdr:y>0.85634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1821779" y="3905752"/>
          <a:ext cx="493050" cy="158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bg1"/>
              </a:solidFill>
            </a:rPr>
            <a:t>81%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" y="108858"/>
    <xdr:ext cx="13294178" cy="31568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1102177</xdr:colOff>
      <xdr:row>19</xdr:row>
      <xdr:rowOff>149678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44823"/>
    <xdr:ext cx="13196455" cy="32889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198928" cy="33881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3144500" cy="33881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843643</xdr:colOff>
      <xdr:row>20</xdr:row>
      <xdr:rowOff>13607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opLeftCell="A7" zoomScale="85" zoomScaleNormal="85" zoomScalePageLayoutView="85" workbookViewId="0">
      <selection activeCell="D10" sqref="D10"/>
    </sheetView>
  </sheetViews>
  <sheetFormatPr defaultRowHeight="15" x14ac:dyDescent="0.2"/>
  <cols>
    <col min="1" max="1" width="11" style="91" customWidth="1"/>
    <col min="2" max="2" width="59" style="91" customWidth="1"/>
    <col min="3" max="3" width="13.5703125" style="91" customWidth="1"/>
    <col min="4" max="4" width="14" style="91" customWidth="1"/>
    <col min="5" max="5" width="8.5703125" style="91" bestFit="1" customWidth="1"/>
    <col min="6" max="6" width="9.140625" style="91" customWidth="1"/>
    <col min="7" max="7" width="11.42578125" style="91" bestFit="1" customWidth="1"/>
    <col min="8" max="8" width="15" style="91" customWidth="1"/>
    <col min="9" max="9" width="9.140625" style="91"/>
    <col min="10" max="10" width="11.5703125" style="91" bestFit="1" customWidth="1"/>
    <col min="11" max="12" width="11.7109375" style="91" bestFit="1" customWidth="1"/>
    <col min="13" max="16384" width="9.140625" style="91"/>
  </cols>
  <sheetData>
    <row r="1" spans="1:9" s="88" customFormat="1" ht="24.75" customHeight="1" x14ac:dyDescent="0.2">
      <c r="A1" s="424" t="s">
        <v>28</v>
      </c>
      <c r="B1" s="569" t="s">
        <v>823</v>
      </c>
      <c r="C1" s="425"/>
      <c r="D1" s="425"/>
      <c r="E1" s="426" t="s">
        <v>35</v>
      </c>
      <c r="F1" s="427"/>
      <c r="G1" s="425"/>
      <c r="H1" s="425"/>
      <c r="I1" s="425"/>
    </row>
    <row r="2" spans="1:9" s="88" customFormat="1" ht="12.75" x14ac:dyDescent="0.2">
      <c r="A2" s="424" t="s">
        <v>29</v>
      </c>
      <c r="B2" s="428">
        <v>41367</v>
      </c>
      <c r="C2" s="425"/>
      <c r="D2" s="425"/>
      <c r="E2" s="426" t="s">
        <v>36</v>
      </c>
      <c r="F2" s="429"/>
      <c r="G2" s="425"/>
      <c r="H2" s="425"/>
      <c r="I2" s="425"/>
    </row>
    <row r="3" spans="1:9" s="88" customFormat="1" ht="12.75" x14ac:dyDescent="0.2">
      <c r="A3" s="425"/>
      <c r="B3" s="430"/>
      <c r="C3" s="425"/>
      <c r="D3" s="425"/>
      <c r="E3" s="426" t="s">
        <v>37</v>
      </c>
      <c r="F3" s="431"/>
      <c r="G3" s="425"/>
      <c r="H3" s="425"/>
      <c r="I3" s="425"/>
    </row>
    <row r="4" spans="1:9" s="87" customFormat="1" ht="28.5" x14ac:dyDescent="0.2">
      <c r="A4" s="424" t="s">
        <v>30</v>
      </c>
      <c r="B4" s="424" t="s">
        <v>31</v>
      </c>
      <c r="C4" s="424" t="s">
        <v>32</v>
      </c>
      <c r="D4" s="424" t="s">
        <v>33</v>
      </c>
      <c r="E4" s="424" t="s">
        <v>34</v>
      </c>
      <c r="F4" s="424" t="s">
        <v>34</v>
      </c>
      <c r="G4" s="432" t="s">
        <v>190</v>
      </c>
      <c r="H4" s="145" t="s">
        <v>746</v>
      </c>
      <c r="I4" s="146" t="s">
        <v>747</v>
      </c>
    </row>
    <row r="5" spans="1:9" s="89" customFormat="1" ht="38.25" x14ac:dyDescent="0.2">
      <c r="A5" s="433">
        <v>1.1000000000000001</v>
      </c>
      <c r="B5" s="260" t="s">
        <v>702</v>
      </c>
      <c r="C5" s="261">
        <v>175000</v>
      </c>
      <c r="D5" s="262">
        <v>140950</v>
      </c>
      <c r="E5" s="263">
        <f>D5/C5</f>
        <v>0.80542857142857138</v>
      </c>
      <c r="F5" s="126"/>
      <c r="G5" s="434">
        <f>IF(1-I5&lt;=0,"",1-I5)</f>
        <v>0.19457142857142862</v>
      </c>
      <c r="H5" s="266" t="s">
        <v>183</v>
      </c>
      <c r="I5" s="263">
        <f t="shared" ref="I5:I17" si="0">E5</f>
        <v>0.80542857142857138</v>
      </c>
    </row>
    <row r="6" spans="1:9" s="89" customFormat="1" ht="38.25" x14ac:dyDescent="0.2">
      <c r="A6" s="433">
        <v>1.1100000000000001</v>
      </c>
      <c r="B6" s="260" t="s">
        <v>703</v>
      </c>
      <c r="C6" s="261">
        <v>140000</v>
      </c>
      <c r="D6" s="262">
        <v>140950</v>
      </c>
      <c r="E6" s="263">
        <f>D6/C6</f>
        <v>1.0067857142857144</v>
      </c>
      <c r="F6" s="127"/>
      <c r="G6" s="434" t="str">
        <f>IF(1-I6&lt;=0,"",1-I6)</f>
        <v/>
      </c>
      <c r="H6" s="266" t="s">
        <v>734</v>
      </c>
      <c r="I6" s="263">
        <f t="shared" si="0"/>
        <v>1.0067857142857144</v>
      </c>
    </row>
    <row r="7" spans="1:9" s="89" customFormat="1" ht="38.25" x14ac:dyDescent="0.2">
      <c r="A7" s="433">
        <v>1.3</v>
      </c>
      <c r="B7" s="264" t="s">
        <v>158</v>
      </c>
      <c r="C7" s="265">
        <v>1</v>
      </c>
      <c r="D7" s="265">
        <v>0</v>
      </c>
      <c r="E7" s="263">
        <f>D7/C7</f>
        <v>0</v>
      </c>
      <c r="F7" s="126"/>
      <c r="G7" s="434">
        <f t="shared" ref="G7:G17" si="1">IF(1-I7&lt;=0,"",1-I7)</f>
        <v>1</v>
      </c>
      <c r="H7" s="266" t="s">
        <v>44</v>
      </c>
      <c r="I7" s="263">
        <f t="shared" si="0"/>
        <v>0</v>
      </c>
    </row>
    <row r="8" spans="1:9" s="89" customFormat="1" ht="25.5" x14ac:dyDescent="0.2">
      <c r="A8" s="433">
        <v>1.4</v>
      </c>
      <c r="B8" s="260" t="s">
        <v>704</v>
      </c>
      <c r="C8" s="265">
        <v>40</v>
      </c>
      <c r="D8" s="265">
        <f>'New Programs Registered'!M2</f>
        <v>34</v>
      </c>
      <c r="E8" s="263">
        <f>D8/C8</f>
        <v>0.85</v>
      </c>
      <c r="F8" s="126"/>
      <c r="G8" s="434">
        <f t="shared" si="1"/>
        <v>0.15000000000000002</v>
      </c>
      <c r="H8" s="266" t="s">
        <v>176</v>
      </c>
      <c r="I8" s="263">
        <f t="shared" si="0"/>
        <v>0.85</v>
      </c>
    </row>
    <row r="9" spans="1:9" s="89" customFormat="1" ht="25.5" x14ac:dyDescent="0.2">
      <c r="A9" s="435">
        <v>2.1</v>
      </c>
      <c r="B9" s="111" t="s">
        <v>159</v>
      </c>
      <c r="C9" s="105">
        <v>1</v>
      </c>
      <c r="D9" s="105">
        <v>0.4058567634501804</v>
      </c>
      <c r="E9" s="436">
        <f>D9/0.9</f>
        <v>0.45095195938908933</v>
      </c>
      <c r="F9" s="126"/>
      <c r="G9" s="434">
        <f t="shared" si="1"/>
        <v>0.54904804061091061</v>
      </c>
      <c r="H9" s="145" t="s">
        <v>45</v>
      </c>
      <c r="I9" s="436">
        <f t="shared" si="0"/>
        <v>0.45095195938908933</v>
      </c>
    </row>
    <row r="10" spans="1:9" s="89" customFormat="1" ht="17.25" customHeight="1" x14ac:dyDescent="0.2">
      <c r="A10" s="435">
        <v>2.2000000000000002</v>
      </c>
      <c r="B10" s="111" t="s">
        <v>162</v>
      </c>
      <c r="C10" s="141">
        <v>53</v>
      </c>
      <c r="D10" s="141">
        <f>'QA and PA'!D8</f>
        <v>43</v>
      </c>
      <c r="E10" s="436">
        <f t="shared" ref="E10:E17" si="2">D10/C10</f>
        <v>0.81132075471698117</v>
      </c>
      <c r="F10" s="126"/>
      <c r="G10" s="434">
        <f t="shared" si="1"/>
        <v>0.18867924528301883</v>
      </c>
      <c r="H10" s="145" t="s">
        <v>46</v>
      </c>
      <c r="I10" s="436">
        <f t="shared" si="0"/>
        <v>0.81132075471698117</v>
      </c>
    </row>
    <row r="11" spans="1:9" s="89" customFormat="1" ht="25.5" x14ac:dyDescent="0.2">
      <c r="A11" s="435">
        <v>2.2999999999999998</v>
      </c>
      <c r="B11" s="111" t="s">
        <v>161</v>
      </c>
      <c r="C11" s="141">
        <f>44-3</f>
        <v>41</v>
      </c>
      <c r="D11" s="141">
        <f>'QA and PA'!I3</f>
        <v>31</v>
      </c>
      <c r="E11" s="436">
        <f>D11/C11</f>
        <v>0.75609756097560976</v>
      </c>
      <c r="F11" s="129"/>
      <c r="G11" s="434">
        <f t="shared" si="1"/>
        <v>0.24390243902439024</v>
      </c>
      <c r="H11" s="145" t="s">
        <v>52</v>
      </c>
      <c r="I11" s="436">
        <f t="shared" si="0"/>
        <v>0.75609756097560976</v>
      </c>
    </row>
    <row r="12" spans="1:9" s="89" customFormat="1" ht="25.5" x14ac:dyDescent="0.2">
      <c r="A12" s="435">
        <v>2.4</v>
      </c>
      <c r="B12" s="111" t="s">
        <v>160</v>
      </c>
      <c r="C12" s="105">
        <v>0.2</v>
      </c>
      <c r="D12" s="105">
        <v>0</v>
      </c>
      <c r="E12" s="436">
        <f t="shared" si="2"/>
        <v>0</v>
      </c>
      <c r="F12" s="126"/>
      <c r="G12" s="434">
        <f t="shared" si="1"/>
        <v>1</v>
      </c>
      <c r="H12" s="145" t="s">
        <v>49</v>
      </c>
      <c r="I12" s="436">
        <f t="shared" si="0"/>
        <v>0</v>
      </c>
    </row>
    <row r="13" spans="1:9" s="89" customFormat="1" ht="25.5" x14ac:dyDescent="0.2">
      <c r="A13" s="435">
        <v>2.5</v>
      </c>
      <c r="B13" s="111" t="s">
        <v>163</v>
      </c>
      <c r="C13" s="105">
        <v>1</v>
      </c>
      <c r="D13" s="105">
        <v>0.92</v>
      </c>
      <c r="E13" s="105">
        <v>0.92</v>
      </c>
      <c r="F13" s="126"/>
      <c r="G13" s="434">
        <f t="shared" si="1"/>
        <v>7.999999999999996E-2</v>
      </c>
      <c r="H13" s="145" t="s">
        <v>1</v>
      </c>
      <c r="I13" s="436">
        <f t="shared" si="0"/>
        <v>0.92</v>
      </c>
    </row>
    <row r="14" spans="1:9" s="89" customFormat="1" ht="40.5" customHeight="1" x14ac:dyDescent="0.2">
      <c r="A14" s="435">
        <v>2.6</v>
      </c>
      <c r="B14" s="111" t="s">
        <v>164</v>
      </c>
      <c r="C14" s="141">
        <f>41+30</f>
        <v>71</v>
      </c>
      <c r="D14" s="141">
        <f>43+COUNTA('VA Compliance'!H2:H100)</f>
        <v>62</v>
      </c>
      <c r="E14" s="436">
        <f>D14/C14</f>
        <v>0.87323943661971826</v>
      </c>
      <c r="F14" s="126"/>
      <c r="G14" s="434">
        <f t="shared" si="1"/>
        <v>0.12676056338028174</v>
      </c>
      <c r="H14" s="145" t="s">
        <v>177</v>
      </c>
      <c r="I14" s="436">
        <f t="shared" si="0"/>
        <v>0.87323943661971826</v>
      </c>
    </row>
    <row r="15" spans="1:9" s="89" customFormat="1" ht="51" x14ac:dyDescent="0.2">
      <c r="A15" s="433">
        <v>3.1</v>
      </c>
      <c r="B15" s="264" t="s">
        <v>42</v>
      </c>
      <c r="C15" s="267">
        <v>1</v>
      </c>
      <c r="D15" s="267">
        <v>0.92</v>
      </c>
      <c r="E15" s="267">
        <v>0.92</v>
      </c>
      <c r="F15" s="127"/>
      <c r="G15" s="434">
        <f t="shared" si="1"/>
        <v>7.999999999999996E-2</v>
      </c>
      <c r="H15" s="260" t="s">
        <v>47</v>
      </c>
      <c r="I15" s="263">
        <f t="shared" si="0"/>
        <v>0.92</v>
      </c>
    </row>
    <row r="16" spans="1:9" s="90" customFormat="1" ht="38.25" x14ac:dyDescent="0.2">
      <c r="A16" s="433">
        <v>3.2</v>
      </c>
      <c r="B16" s="264" t="s">
        <v>43</v>
      </c>
      <c r="C16" s="267">
        <v>1</v>
      </c>
      <c r="D16" s="267">
        <v>1</v>
      </c>
      <c r="E16" s="263">
        <f t="shared" si="2"/>
        <v>1</v>
      </c>
      <c r="F16" s="127"/>
      <c r="G16" s="434" t="str">
        <f t="shared" si="1"/>
        <v/>
      </c>
      <c r="H16" s="260" t="s">
        <v>48</v>
      </c>
      <c r="I16" s="263">
        <f t="shared" si="0"/>
        <v>1</v>
      </c>
    </row>
    <row r="17" spans="1:9" s="90" customFormat="1" ht="25.5" x14ac:dyDescent="0.2">
      <c r="A17" s="433">
        <v>3.3</v>
      </c>
      <c r="B17" s="264" t="s">
        <v>0</v>
      </c>
      <c r="C17" s="267">
        <v>1</v>
      </c>
      <c r="D17" s="267">
        <v>1</v>
      </c>
      <c r="E17" s="263">
        <f t="shared" si="2"/>
        <v>1</v>
      </c>
      <c r="F17" s="127"/>
      <c r="G17" s="434" t="str">
        <f t="shared" si="1"/>
        <v/>
      </c>
      <c r="H17" s="260" t="s">
        <v>2</v>
      </c>
      <c r="I17" s="263">
        <f t="shared" si="0"/>
        <v>1</v>
      </c>
    </row>
    <row r="18" spans="1:9" s="90" customFormat="1" x14ac:dyDescent="0.2">
      <c r="A18" s="119"/>
      <c r="B18" s="120"/>
      <c r="C18" s="121"/>
      <c r="D18" s="122"/>
      <c r="E18" s="110"/>
      <c r="F18" s="88"/>
    </row>
    <row r="19" spans="1:9" s="88" customFormat="1" x14ac:dyDescent="0.2">
      <c r="A19" s="89"/>
      <c r="C19" s="89"/>
      <c r="D19" s="89"/>
      <c r="E19" s="91"/>
    </row>
    <row r="20" spans="1:9" s="88" customFormat="1" ht="12.75" x14ac:dyDescent="0.2">
      <c r="D20" s="89"/>
    </row>
    <row r="21" spans="1:9" s="88" customFormat="1" ht="12.75" x14ac:dyDescent="0.2">
      <c r="D21" s="89"/>
    </row>
    <row r="22" spans="1:9" s="88" customFormat="1" ht="12.75" x14ac:dyDescent="0.2">
      <c r="D22" s="89"/>
    </row>
    <row r="23" spans="1:9" x14ac:dyDescent="0.2">
      <c r="B23" s="92"/>
    </row>
  </sheetData>
  <phoneticPr fontId="55" type="noConversion"/>
  <pageMargins left="0.1" right="0.1" top="0.1" bottom="0.3" header="0.25" footer="0.25"/>
  <pageSetup scale="91" orientation="landscape" horizontalDpi="4294967293" r:id="rId1"/>
  <headerFooter alignWithMargins="0">
    <oddFooter>&amp;LDivision/Bureau: Apprenticeship and Training
Document Name: &amp;F&amp;RDate Revised: 12/5/2012
Document Owner: Ryan McCarty</oddFooter>
  </headerFooter>
  <ignoredErrors>
    <ignoredError sqref="E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6"/>
  <sheetViews>
    <sheetView showGridLines="0" zoomScale="70" zoomScaleNormal="70" workbookViewId="0"/>
  </sheetViews>
  <sheetFormatPr defaultRowHeight="12.75" x14ac:dyDescent="0.2"/>
  <cols>
    <col min="1" max="1" width="8.85546875" style="149" customWidth="1"/>
    <col min="2" max="2" width="51.85546875" customWidth="1"/>
    <col min="3" max="3" width="12" style="149" bestFit="1" customWidth="1"/>
    <col min="4" max="4" width="9.5703125" bestFit="1" customWidth="1"/>
    <col min="5" max="5" width="13.7109375" customWidth="1"/>
    <col min="6" max="6" width="8.28515625" style="149" bestFit="1" customWidth="1"/>
    <col min="7" max="7" width="8.28515625" style="149" customWidth="1"/>
    <col min="8" max="8" width="1.5703125" customWidth="1"/>
    <col min="9" max="9" width="8.140625" style="149" bestFit="1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5" customFormat="1" ht="15" customHeight="1" x14ac:dyDescent="0.2">
      <c r="A21" s="325"/>
      <c r="B21" s="222" t="s">
        <v>692</v>
      </c>
      <c r="C21" s="136"/>
      <c r="D21" s="125"/>
      <c r="E21" s="136"/>
      <c r="F21" s="136"/>
      <c r="G21" s="136"/>
      <c r="H21" s="38"/>
      <c r="I21" s="325"/>
      <c r="J21" s="326" t="s">
        <v>698</v>
      </c>
      <c r="K21" s="325"/>
    </row>
    <row r="22" spans="1:12" s="148" customFormat="1" ht="20.25" customHeight="1" x14ac:dyDescent="0.3">
      <c r="A22" s="575" t="str">
        <f>"1+ Days Past Due: "&amp;COUNTA(A24:A284)</f>
        <v>1+ Days Past Due: 14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"&amp;COUNTA(I24:I300)</f>
        <v>Program Case Load: 51</v>
      </c>
      <c r="J22" s="574"/>
      <c r="K22" s="574"/>
      <c r="L22" s="574"/>
    </row>
    <row r="23" spans="1:12" s="148" customFormat="1" ht="45" x14ac:dyDescent="0.25">
      <c r="A23" s="223" t="s">
        <v>117</v>
      </c>
      <c r="B23" s="223" t="s">
        <v>118</v>
      </c>
      <c r="C23" s="223" t="s">
        <v>175</v>
      </c>
      <c r="D23" s="224" t="s">
        <v>115</v>
      </c>
      <c r="E23" s="223" t="s">
        <v>116</v>
      </c>
      <c r="F23" s="219" t="s">
        <v>788</v>
      </c>
      <c r="G23" s="219" t="s">
        <v>789</v>
      </c>
      <c r="I23" s="464" t="s">
        <v>117</v>
      </c>
      <c r="J23" s="464" t="s">
        <v>684</v>
      </c>
      <c r="K23" s="464" t="s">
        <v>957</v>
      </c>
      <c r="L23" s="464" t="s">
        <v>958</v>
      </c>
    </row>
    <row r="24" spans="1:12" ht="15" x14ac:dyDescent="0.25">
      <c r="A24" s="525">
        <v>25422</v>
      </c>
      <c r="B24" s="529" t="s">
        <v>518</v>
      </c>
      <c r="C24" s="524">
        <v>41334</v>
      </c>
      <c r="D24" s="529" t="s">
        <v>1145</v>
      </c>
      <c r="E24" s="529" t="s">
        <v>1146</v>
      </c>
      <c r="F24" s="525" t="s">
        <v>669</v>
      </c>
      <c r="G24" s="524"/>
      <c r="I24" s="525">
        <v>25345</v>
      </c>
      <c r="J24" s="514" t="s">
        <v>516</v>
      </c>
      <c r="K24" s="522"/>
      <c r="L24" s="514" t="s">
        <v>482</v>
      </c>
    </row>
    <row r="25" spans="1:12" ht="15" x14ac:dyDescent="0.25">
      <c r="A25" s="525">
        <v>24720</v>
      </c>
      <c r="B25" s="529" t="s">
        <v>501</v>
      </c>
      <c r="C25" s="524">
        <v>41306</v>
      </c>
      <c r="D25" s="529" t="s">
        <v>804</v>
      </c>
      <c r="E25" s="529" t="s">
        <v>1044</v>
      </c>
      <c r="F25" s="525" t="s">
        <v>669</v>
      </c>
      <c r="G25" s="523" t="s">
        <v>796</v>
      </c>
      <c r="I25" s="525">
        <v>25296</v>
      </c>
      <c r="J25" s="514" t="s">
        <v>515</v>
      </c>
      <c r="K25" s="525">
        <v>14</v>
      </c>
      <c r="L25" s="514" t="s">
        <v>482</v>
      </c>
    </row>
    <row r="26" spans="1:12" ht="15" x14ac:dyDescent="0.25">
      <c r="A26" s="525">
        <v>24796</v>
      </c>
      <c r="B26" s="529" t="s">
        <v>503</v>
      </c>
      <c r="C26" s="524">
        <v>41200</v>
      </c>
      <c r="D26" s="529" t="s">
        <v>696</v>
      </c>
      <c r="E26" s="529" t="s">
        <v>808</v>
      </c>
      <c r="F26" s="525" t="s">
        <v>664</v>
      </c>
      <c r="G26" s="522" t="s">
        <v>796</v>
      </c>
      <c r="I26" s="525">
        <v>20254</v>
      </c>
      <c r="J26" s="514" t="s">
        <v>490</v>
      </c>
      <c r="K26" s="525">
        <v>8</v>
      </c>
      <c r="L26" s="514" t="s">
        <v>353</v>
      </c>
    </row>
    <row r="27" spans="1:12" ht="15" x14ac:dyDescent="0.25">
      <c r="A27" s="525">
        <v>24823</v>
      </c>
      <c r="B27" s="529" t="s">
        <v>507</v>
      </c>
      <c r="C27" s="524">
        <v>41256</v>
      </c>
      <c r="D27" s="529" t="s">
        <v>843</v>
      </c>
      <c r="E27" s="529" t="s">
        <v>706</v>
      </c>
      <c r="F27" s="525" t="s">
        <v>664</v>
      </c>
      <c r="G27" s="522" t="s">
        <v>796</v>
      </c>
      <c r="I27" s="525">
        <v>25851</v>
      </c>
      <c r="J27" s="514" t="s">
        <v>944</v>
      </c>
      <c r="K27" s="522"/>
      <c r="L27" s="514" t="s">
        <v>277</v>
      </c>
    </row>
    <row r="28" spans="1:12" ht="15" x14ac:dyDescent="0.25">
      <c r="A28" s="525">
        <v>19437</v>
      </c>
      <c r="B28" s="529" t="s">
        <v>479</v>
      </c>
      <c r="C28" s="524">
        <v>41360</v>
      </c>
      <c r="D28" s="529" t="s">
        <v>671</v>
      </c>
      <c r="E28" s="529" t="s">
        <v>710</v>
      </c>
      <c r="F28" s="525" t="s">
        <v>669</v>
      </c>
      <c r="G28" s="524"/>
      <c r="I28" s="525">
        <v>23242</v>
      </c>
      <c r="J28" s="514" t="s">
        <v>492</v>
      </c>
      <c r="K28" s="522"/>
      <c r="L28" s="514" t="s">
        <v>493</v>
      </c>
    </row>
    <row r="29" spans="1:12" ht="30" x14ac:dyDescent="0.25">
      <c r="A29" s="525">
        <v>23355</v>
      </c>
      <c r="B29" s="529" t="s">
        <v>479</v>
      </c>
      <c r="C29" s="524">
        <v>41293</v>
      </c>
      <c r="D29" s="529" t="s">
        <v>715</v>
      </c>
      <c r="E29" s="529" t="s">
        <v>973</v>
      </c>
      <c r="F29" s="525" t="s">
        <v>669</v>
      </c>
      <c r="G29" s="522" t="s">
        <v>796</v>
      </c>
      <c r="I29" s="525">
        <v>19886</v>
      </c>
      <c r="J29" s="514" t="s">
        <v>483</v>
      </c>
      <c r="K29" s="525">
        <v>28</v>
      </c>
      <c r="L29" s="514" t="s">
        <v>482</v>
      </c>
    </row>
    <row r="30" spans="1:12" ht="15" x14ac:dyDescent="0.25">
      <c r="A30" s="525">
        <v>19437</v>
      </c>
      <c r="B30" s="529" t="s">
        <v>479</v>
      </c>
      <c r="C30" s="524">
        <v>41314</v>
      </c>
      <c r="D30" s="529" t="s">
        <v>840</v>
      </c>
      <c r="E30" s="529" t="s">
        <v>1040</v>
      </c>
      <c r="F30" s="525" t="s">
        <v>669</v>
      </c>
      <c r="G30" s="524"/>
      <c r="I30" s="525">
        <v>24927</v>
      </c>
      <c r="J30" s="514" t="s">
        <v>510</v>
      </c>
      <c r="K30" s="522"/>
      <c r="L30" s="514" t="s">
        <v>511</v>
      </c>
    </row>
    <row r="31" spans="1:12" ht="15" x14ac:dyDescent="0.25">
      <c r="A31" s="525">
        <v>19437</v>
      </c>
      <c r="B31" s="529" t="s">
        <v>479</v>
      </c>
      <c r="C31" s="524">
        <v>41348</v>
      </c>
      <c r="D31" s="529" t="s">
        <v>675</v>
      </c>
      <c r="E31" s="529" t="s">
        <v>1037</v>
      </c>
      <c r="F31" s="525" t="s">
        <v>669</v>
      </c>
      <c r="G31" s="521"/>
      <c r="I31" s="525">
        <v>25465</v>
      </c>
      <c r="J31" s="514" t="s">
        <v>520</v>
      </c>
      <c r="K31" s="522"/>
      <c r="L31" s="514" t="s">
        <v>493</v>
      </c>
    </row>
    <row r="32" spans="1:12" ht="15" x14ac:dyDescent="0.25">
      <c r="A32" s="525">
        <v>19437</v>
      </c>
      <c r="B32" s="529" t="s">
        <v>479</v>
      </c>
      <c r="C32" s="524">
        <v>41333</v>
      </c>
      <c r="D32" s="529" t="s">
        <v>670</v>
      </c>
      <c r="E32" s="529" t="s">
        <v>1041</v>
      </c>
      <c r="F32" s="525" t="s">
        <v>669</v>
      </c>
      <c r="G32" s="523" t="s">
        <v>796</v>
      </c>
      <c r="I32" s="525">
        <v>25509</v>
      </c>
      <c r="J32" s="514" t="s">
        <v>520</v>
      </c>
      <c r="K32" s="522"/>
      <c r="L32" s="514" t="s">
        <v>493</v>
      </c>
    </row>
    <row r="33" spans="1:12" ht="15" x14ac:dyDescent="0.25">
      <c r="A33" s="525">
        <v>19437</v>
      </c>
      <c r="B33" s="529" t="s">
        <v>479</v>
      </c>
      <c r="C33" s="524">
        <v>41348</v>
      </c>
      <c r="D33" s="529" t="s">
        <v>804</v>
      </c>
      <c r="E33" s="529" t="s">
        <v>1147</v>
      </c>
      <c r="F33" s="525" t="s">
        <v>669</v>
      </c>
      <c r="G33" s="521"/>
      <c r="I33" s="525">
        <v>24236</v>
      </c>
      <c r="J33" s="514" t="s">
        <v>499</v>
      </c>
      <c r="K33" s="522"/>
      <c r="L33" s="514" t="s">
        <v>500</v>
      </c>
    </row>
    <row r="34" spans="1:12" ht="15" x14ac:dyDescent="0.25">
      <c r="A34" s="525">
        <v>19437</v>
      </c>
      <c r="B34" s="529" t="s">
        <v>479</v>
      </c>
      <c r="C34" s="524">
        <v>41327</v>
      </c>
      <c r="D34" s="529" t="s">
        <v>1042</v>
      </c>
      <c r="E34" s="529" t="s">
        <v>1043</v>
      </c>
      <c r="F34" s="525" t="s">
        <v>669</v>
      </c>
      <c r="G34" s="524"/>
      <c r="I34" s="525">
        <v>23452</v>
      </c>
      <c r="J34" s="514" t="s">
        <v>496</v>
      </c>
      <c r="K34" s="525">
        <v>5</v>
      </c>
      <c r="L34" s="514" t="s">
        <v>487</v>
      </c>
    </row>
    <row r="35" spans="1:12" ht="15" x14ac:dyDescent="0.25">
      <c r="A35" s="525">
        <v>19437</v>
      </c>
      <c r="B35" s="529" t="s">
        <v>479</v>
      </c>
      <c r="C35" s="524">
        <v>41360</v>
      </c>
      <c r="D35" s="529" t="s">
        <v>1148</v>
      </c>
      <c r="E35" s="529" t="s">
        <v>59</v>
      </c>
      <c r="F35" s="525" t="s">
        <v>669</v>
      </c>
      <c r="G35" s="521"/>
      <c r="I35" s="525">
        <v>25169</v>
      </c>
      <c r="J35" s="514" t="s">
        <v>514</v>
      </c>
      <c r="K35" s="522"/>
      <c r="L35" s="514" t="s">
        <v>482</v>
      </c>
    </row>
    <row r="36" spans="1:12" ht="30" x14ac:dyDescent="0.25">
      <c r="A36" s="525">
        <v>19437</v>
      </c>
      <c r="B36" s="529" t="s">
        <v>479</v>
      </c>
      <c r="C36" s="524">
        <v>41319</v>
      </c>
      <c r="D36" s="529" t="s">
        <v>672</v>
      </c>
      <c r="E36" s="529" t="s">
        <v>1039</v>
      </c>
      <c r="F36" s="525" t="s">
        <v>669</v>
      </c>
      <c r="G36" s="524"/>
      <c r="I36" s="525">
        <v>20046</v>
      </c>
      <c r="J36" s="514" t="s">
        <v>488</v>
      </c>
      <c r="K36" s="522"/>
      <c r="L36" s="514" t="s">
        <v>489</v>
      </c>
    </row>
    <row r="37" spans="1:12" ht="15" x14ac:dyDescent="0.25">
      <c r="A37" s="525">
        <v>24820</v>
      </c>
      <c r="B37" s="529" t="s">
        <v>505</v>
      </c>
      <c r="C37" s="524">
        <v>41356</v>
      </c>
      <c r="D37" s="529" t="s">
        <v>1149</v>
      </c>
      <c r="E37" s="529" t="s">
        <v>1044</v>
      </c>
      <c r="F37" s="525" t="s">
        <v>669</v>
      </c>
      <c r="G37" s="524"/>
      <c r="I37" s="525">
        <v>25850</v>
      </c>
      <c r="J37" s="514" t="s">
        <v>943</v>
      </c>
      <c r="K37" s="525">
        <v>3</v>
      </c>
      <c r="L37" s="514" t="s">
        <v>489</v>
      </c>
    </row>
    <row r="38" spans="1:12" ht="15" x14ac:dyDescent="0.25">
      <c r="A38" s="525"/>
      <c r="B38" s="469"/>
      <c r="C38" s="524"/>
      <c r="D38" s="469"/>
      <c r="E38" s="469"/>
      <c r="F38" s="525"/>
      <c r="G38" s="525"/>
      <c r="I38" s="525">
        <v>24184</v>
      </c>
      <c r="J38" s="514" t="s">
        <v>498</v>
      </c>
      <c r="K38" s="525">
        <v>1</v>
      </c>
      <c r="L38" s="514" t="s">
        <v>493</v>
      </c>
    </row>
    <row r="39" spans="1:12" ht="15" x14ac:dyDescent="0.25">
      <c r="A39" s="525"/>
      <c r="B39" s="469"/>
      <c r="C39" s="524"/>
      <c r="D39" s="469"/>
      <c r="E39" s="469"/>
      <c r="F39" s="525"/>
      <c r="G39" s="525"/>
      <c r="I39" s="525">
        <v>25665</v>
      </c>
      <c r="J39" s="514" t="s">
        <v>523</v>
      </c>
      <c r="K39" s="522"/>
      <c r="L39" s="514" t="s">
        <v>493</v>
      </c>
    </row>
    <row r="40" spans="1:12" ht="15" x14ac:dyDescent="0.25">
      <c r="I40" s="525">
        <v>25422</v>
      </c>
      <c r="J40" s="514" t="s">
        <v>518</v>
      </c>
      <c r="K40" s="525">
        <v>1</v>
      </c>
      <c r="L40" s="514" t="s">
        <v>506</v>
      </c>
    </row>
    <row r="41" spans="1:12" ht="15" x14ac:dyDescent="0.25">
      <c r="I41" s="525">
        <v>24720</v>
      </c>
      <c r="J41" s="514" t="s">
        <v>501</v>
      </c>
      <c r="K41" s="525">
        <v>25</v>
      </c>
      <c r="L41" s="514" t="s">
        <v>482</v>
      </c>
    </row>
    <row r="42" spans="1:12" ht="15" x14ac:dyDescent="0.25">
      <c r="I42" s="525">
        <v>19516</v>
      </c>
      <c r="J42" s="514" t="s">
        <v>481</v>
      </c>
      <c r="K42" s="525">
        <v>1</v>
      </c>
      <c r="L42" s="514" t="s">
        <v>482</v>
      </c>
    </row>
    <row r="43" spans="1:12" ht="15" x14ac:dyDescent="0.25">
      <c r="I43" s="525">
        <v>25799</v>
      </c>
      <c r="J43" s="514" t="s">
        <v>172</v>
      </c>
      <c r="K43" s="525">
        <v>2</v>
      </c>
      <c r="L43" s="514" t="s">
        <v>487</v>
      </c>
    </row>
    <row r="44" spans="1:12" ht="15" x14ac:dyDescent="0.25">
      <c r="I44" s="525">
        <v>25714</v>
      </c>
      <c r="J44" s="514" t="s">
        <v>525</v>
      </c>
      <c r="K44" s="525">
        <v>2</v>
      </c>
      <c r="L44" s="514" t="s">
        <v>493</v>
      </c>
    </row>
    <row r="45" spans="1:12" ht="15" x14ac:dyDescent="0.25">
      <c r="I45" s="525">
        <v>25046</v>
      </c>
      <c r="J45" s="514" t="s">
        <v>512</v>
      </c>
      <c r="K45" s="522"/>
      <c r="L45" s="514" t="s">
        <v>511</v>
      </c>
    </row>
    <row r="46" spans="1:12" ht="15" x14ac:dyDescent="0.25">
      <c r="I46" s="525">
        <v>25759</v>
      </c>
      <c r="J46" s="514" t="s">
        <v>526</v>
      </c>
      <c r="K46" s="525">
        <v>2</v>
      </c>
      <c r="L46" s="514" t="s">
        <v>485</v>
      </c>
    </row>
    <row r="47" spans="1:12" ht="15" x14ac:dyDescent="0.25">
      <c r="I47" s="525">
        <v>25857</v>
      </c>
      <c r="J47" s="514" t="s">
        <v>526</v>
      </c>
      <c r="K47" s="525">
        <v>1</v>
      </c>
      <c r="L47" s="514" t="s">
        <v>485</v>
      </c>
    </row>
    <row r="48" spans="1:12" ht="15" x14ac:dyDescent="0.25">
      <c r="I48" s="525">
        <v>24866</v>
      </c>
      <c r="J48" s="514" t="s">
        <v>508</v>
      </c>
      <c r="K48" s="525">
        <v>1</v>
      </c>
      <c r="L48" s="514" t="s">
        <v>509</v>
      </c>
    </row>
    <row r="49" spans="9:12" ht="15" x14ac:dyDescent="0.25">
      <c r="I49" s="525">
        <v>24796</v>
      </c>
      <c r="J49" s="514" t="s">
        <v>503</v>
      </c>
      <c r="K49" s="525">
        <v>1</v>
      </c>
      <c r="L49" s="514" t="s">
        <v>482</v>
      </c>
    </row>
    <row r="50" spans="9:12" ht="15" x14ac:dyDescent="0.25">
      <c r="I50" s="525">
        <v>24780</v>
      </c>
      <c r="J50" s="514" t="s">
        <v>502</v>
      </c>
      <c r="K50" s="522"/>
      <c r="L50" s="514" t="s">
        <v>485</v>
      </c>
    </row>
    <row r="51" spans="9:12" ht="15" x14ac:dyDescent="0.25">
      <c r="I51" s="525">
        <v>24823</v>
      </c>
      <c r="J51" s="514" t="s">
        <v>507</v>
      </c>
      <c r="K51" s="525">
        <v>11</v>
      </c>
      <c r="L51" s="514" t="s">
        <v>275</v>
      </c>
    </row>
    <row r="52" spans="9:12" ht="15" x14ac:dyDescent="0.25">
      <c r="I52" s="525">
        <v>25766</v>
      </c>
      <c r="J52" s="514" t="s">
        <v>527</v>
      </c>
      <c r="K52" s="525">
        <v>4</v>
      </c>
      <c r="L52" s="514" t="s">
        <v>528</v>
      </c>
    </row>
    <row r="53" spans="9:12" ht="15" x14ac:dyDescent="0.25">
      <c r="I53" s="525">
        <v>25053</v>
      </c>
      <c r="J53" s="514" t="s">
        <v>513</v>
      </c>
      <c r="K53" s="525">
        <v>3</v>
      </c>
      <c r="L53" s="514" t="s">
        <v>509</v>
      </c>
    </row>
    <row r="54" spans="9:12" ht="15" x14ac:dyDescent="0.25">
      <c r="I54" s="525">
        <v>19944</v>
      </c>
      <c r="J54" s="514" t="s">
        <v>484</v>
      </c>
      <c r="K54" s="525">
        <v>2</v>
      </c>
      <c r="L54" s="514" t="s">
        <v>485</v>
      </c>
    </row>
    <row r="55" spans="9:12" ht="15" x14ac:dyDescent="0.25">
      <c r="I55" s="525">
        <v>25681</v>
      </c>
      <c r="J55" s="514" t="s">
        <v>136</v>
      </c>
      <c r="K55" s="522"/>
      <c r="L55" s="514" t="s">
        <v>495</v>
      </c>
    </row>
    <row r="56" spans="9:12" ht="15" x14ac:dyDescent="0.25">
      <c r="I56" s="525">
        <v>25449</v>
      </c>
      <c r="J56" s="514" t="s">
        <v>519</v>
      </c>
      <c r="K56" s="525">
        <v>1</v>
      </c>
      <c r="L56" s="514" t="s">
        <v>482</v>
      </c>
    </row>
    <row r="57" spans="9:12" ht="15" x14ac:dyDescent="0.25">
      <c r="I57" s="525">
        <v>19437</v>
      </c>
      <c r="J57" s="514" t="s">
        <v>479</v>
      </c>
      <c r="K57" s="525">
        <v>66</v>
      </c>
      <c r="L57" s="514" t="s">
        <v>480</v>
      </c>
    </row>
    <row r="58" spans="9:12" ht="15" x14ac:dyDescent="0.25">
      <c r="I58" s="525">
        <v>23355</v>
      </c>
      <c r="J58" s="514" t="s">
        <v>479</v>
      </c>
      <c r="K58" s="525">
        <v>6</v>
      </c>
      <c r="L58" s="514" t="s">
        <v>480</v>
      </c>
    </row>
    <row r="59" spans="9:12" ht="15" x14ac:dyDescent="0.25">
      <c r="I59" s="525">
        <v>24797</v>
      </c>
      <c r="J59" s="514" t="s">
        <v>504</v>
      </c>
      <c r="K59" s="522"/>
      <c r="L59" s="514" t="s">
        <v>493</v>
      </c>
    </row>
    <row r="60" spans="9:12" ht="15" x14ac:dyDescent="0.25">
      <c r="I60" s="525">
        <v>25637</v>
      </c>
      <c r="J60" s="514" t="s">
        <v>522</v>
      </c>
      <c r="K60" s="525">
        <v>3</v>
      </c>
      <c r="L60" s="514" t="s">
        <v>485</v>
      </c>
    </row>
    <row r="61" spans="9:12" ht="15" x14ac:dyDescent="0.25">
      <c r="I61" s="525">
        <v>23372</v>
      </c>
      <c r="J61" s="514" t="s">
        <v>494</v>
      </c>
      <c r="K61" s="522"/>
      <c r="L61" s="514" t="s">
        <v>495</v>
      </c>
    </row>
    <row r="62" spans="9:12" ht="15" x14ac:dyDescent="0.25">
      <c r="I62" s="525">
        <v>24995</v>
      </c>
      <c r="J62" s="514" t="s">
        <v>505</v>
      </c>
      <c r="K62" s="522"/>
      <c r="L62" s="514" t="s">
        <v>506</v>
      </c>
    </row>
    <row r="63" spans="9:12" ht="15" x14ac:dyDescent="0.25">
      <c r="I63" s="525">
        <v>24820</v>
      </c>
      <c r="J63" s="514" t="s">
        <v>505</v>
      </c>
      <c r="K63" s="525">
        <v>1</v>
      </c>
      <c r="L63" s="514" t="s">
        <v>506</v>
      </c>
    </row>
    <row r="64" spans="9:12" ht="15" x14ac:dyDescent="0.25">
      <c r="I64" s="525">
        <v>18420</v>
      </c>
      <c r="J64" s="514" t="s">
        <v>478</v>
      </c>
      <c r="K64" s="525">
        <v>1</v>
      </c>
      <c r="L64" s="514" t="s">
        <v>353</v>
      </c>
    </row>
    <row r="65" spans="9:12" ht="15" x14ac:dyDescent="0.25">
      <c r="I65" s="525">
        <v>25814</v>
      </c>
      <c r="J65" s="514" t="s">
        <v>738</v>
      </c>
      <c r="K65" s="525">
        <v>2</v>
      </c>
      <c r="L65" s="514" t="s">
        <v>528</v>
      </c>
    </row>
    <row r="66" spans="9:12" ht="15" x14ac:dyDescent="0.25">
      <c r="I66" s="525">
        <v>25707</v>
      </c>
      <c r="J66" s="514" t="s">
        <v>524</v>
      </c>
      <c r="K66" s="525">
        <v>9</v>
      </c>
      <c r="L66" s="514" t="s">
        <v>487</v>
      </c>
    </row>
    <row r="67" spans="9:12" ht="15" x14ac:dyDescent="0.25">
      <c r="I67" s="525">
        <v>25379</v>
      </c>
      <c r="J67" s="514" t="s">
        <v>517</v>
      </c>
      <c r="K67" s="525">
        <v>1</v>
      </c>
      <c r="L67" s="514" t="s">
        <v>353</v>
      </c>
    </row>
    <row r="68" spans="9:12" ht="15" x14ac:dyDescent="0.25">
      <c r="I68" s="525">
        <v>23492</v>
      </c>
      <c r="J68" s="514" t="s">
        <v>497</v>
      </c>
      <c r="K68" s="522"/>
      <c r="L68" s="514" t="s">
        <v>480</v>
      </c>
    </row>
    <row r="69" spans="9:12" ht="15" x14ac:dyDescent="0.25">
      <c r="I69" s="525">
        <v>25779</v>
      </c>
      <c r="J69" s="514" t="s">
        <v>531</v>
      </c>
      <c r="K69" s="525">
        <v>3</v>
      </c>
      <c r="L69" s="514" t="s">
        <v>275</v>
      </c>
    </row>
    <row r="70" spans="9:12" ht="15" x14ac:dyDescent="0.25">
      <c r="I70" s="525">
        <v>25778</v>
      </c>
      <c r="J70" s="514" t="s">
        <v>530</v>
      </c>
      <c r="K70" s="525">
        <v>5</v>
      </c>
      <c r="L70" s="514" t="s">
        <v>275</v>
      </c>
    </row>
    <row r="71" spans="9:12" ht="15" x14ac:dyDescent="0.25">
      <c r="I71" s="525">
        <v>25528</v>
      </c>
      <c r="J71" s="514" t="s">
        <v>521</v>
      </c>
      <c r="K71" s="522"/>
      <c r="L71" s="514" t="s">
        <v>275</v>
      </c>
    </row>
    <row r="72" spans="9:12" ht="15" x14ac:dyDescent="0.25">
      <c r="I72" s="525">
        <v>25776</v>
      </c>
      <c r="J72" s="514" t="s">
        <v>529</v>
      </c>
      <c r="K72" s="525">
        <v>4</v>
      </c>
      <c r="L72" s="514" t="s">
        <v>275</v>
      </c>
    </row>
    <row r="73" spans="9:12" ht="15" x14ac:dyDescent="0.25">
      <c r="I73" s="525">
        <v>20040</v>
      </c>
      <c r="J73" s="514" t="s">
        <v>486</v>
      </c>
      <c r="K73" s="525">
        <v>10</v>
      </c>
      <c r="L73" s="514" t="s">
        <v>487</v>
      </c>
    </row>
    <row r="74" spans="9:12" ht="15" x14ac:dyDescent="0.25">
      <c r="I74" s="525">
        <v>20427</v>
      </c>
      <c r="J74" s="514" t="s">
        <v>491</v>
      </c>
      <c r="K74" s="525">
        <v>1</v>
      </c>
      <c r="L74" s="514" t="s">
        <v>482</v>
      </c>
    </row>
    <row r="75" spans="9:12" ht="15" x14ac:dyDescent="0.25">
      <c r="I75" s="511"/>
      <c r="J75" s="444"/>
      <c r="K75" s="508"/>
      <c r="L75" s="444"/>
    </row>
    <row r="76" spans="9:12" ht="15" x14ac:dyDescent="0.25">
      <c r="I76" s="511"/>
      <c r="J76" s="444"/>
      <c r="K76" s="511"/>
      <c r="L76" s="444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4"/>
  <sheetViews>
    <sheetView showGridLines="0" zoomScale="70" zoomScaleNormal="70" workbookViewId="0"/>
  </sheetViews>
  <sheetFormatPr defaultRowHeight="12.75" x14ac:dyDescent="0.2"/>
  <cols>
    <col min="1" max="1" width="9" style="149" customWidth="1"/>
    <col min="2" max="2" width="51.85546875" customWidth="1"/>
    <col min="3" max="3" width="12" style="149" bestFit="1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8.28515625" style="149" customWidth="1"/>
    <col min="8" max="8" width="1.5703125" customWidth="1"/>
    <col min="9" max="9" width="9.42578125" style="149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5" customFormat="1" ht="15" customHeight="1" x14ac:dyDescent="0.2">
      <c r="A21" s="325"/>
      <c r="B21" s="222" t="s">
        <v>692</v>
      </c>
      <c r="C21" s="136"/>
      <c r="D21" s="125"/>
      <c r="E21" s="136"/>
      <c r="F21" s="136"/>
      <c r="G21" s="136"/>
      <c r="H21" s="38"/>
      <c r="I21" s="325"/>
      <c r="J21" s="326" t="s">
        <v>698</v>
      </c>
      <c r="K21" s="325"/>
    </row>
    <row r="22" spans="1:12" s="148" customFormat="1" ht="20.25" customHeight="1" x14ac:dyDescent="0.3">
      <c r="A22" s="575" t="str">
        <f>"1+ Days Past Due: "&amp;COUNTA(A24:A297)</f>
        <v>1+ Days Past Due: 51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"&amp;COUNTA(I24:I297)</f>
        <v>Program Case Load: 39</v>
      </c>
      <c r="J22" s="574"/>
      <c r="K22" s="574"/>
      <c r="L22" s="574"/>
    </row>
    <row r="23" spans="1:12" s="148" customFormat="1" ht="45" x14ac:dyDescent="0.25">
      <c r="A23" s="223" t="s">
        <v>117</v>
      </c>
      <c r="B23" s="223" t="s">
        <v>118</v>
      </c>
      <c r="C23" s="223" t="s">
        <v>175</v>
      </c>
      <c r="D23" s="224" t="s">
        <v>115</v>
      </c>
      <c r="E23" s="223" t="s">
        <v>116</v>
      </c>
      <c r="F23" s="219" t="s">
        <v>788</v>
      </c>
      <c r="G23" s="219" t="s">
        <v>789</v>
      </c>
      <c r="I23" s="459" t="s">
        <v>117</v>
      </c>
      <c r="J23" s="459" t="s">
        <v>684</v>
      </c>
      <c r="K23" s="459" t="s">
        <v>957</v>
      </c>
      <c r="L23" s="459" t="s">
        <v>958</v>
      </c>
    </row>
    <row r="24" spans="1:12" ht="15" customHeight="1" x14ac:dyDescent="0.25">
      <c r="A24" s="525">
        <v>24412</v>
      </c>
      <c r="B24" s="531" t="s">
        <v>405</v>
      </c>
      <c r="C24" s="524">
        <v>41195</v>
      </c>
      <c r="D24" s="531" t="s">
        <v>809</v>
      </c>
      <c r="E24" s="531" t="s">
        <v>810</v>
      </c>
      <c r="F24" s="525" t="s">
        <v>669</v>
      </c>
      <c r="G24" s="524"/>
      <c r="I24" s="525">
        <v>24813</v>
      </c>
      <c r="J24" s="516" t="s">
        <v>417</v>
      </c>
      <c r="K24" s="522"/>
      <c r="L24" s="516" t="s">
        <v>316</v>
      </c>
    </row>
    <row r="25" spans="1:12" ht="15" x14ac:dyDescent="0.25">
      <c r="A25" s="525">
        <v>24412</v>
      </c>
      <c r="B25" s="531" t="s">
        <v>405</v>
      </c>
      <c r="C25" s="524">
        <v>41260</v>
      </c>
      <c r="D25" s="531" t="s">
        <v>842</v>
      </c>
      <c r="E25" s="531" t="s">
        <v>844</v>
      </c>
      <c r="F25" s="525" t="s">
        <v>669</v>
      </c>
      <c r="G25" s="524"/>
      <c r="I25" s="525">
        <v>24807</v>
      </c>
      <c r="J25" s="516" t="s">
        <v>416</v>
      </c>
      <c r="K25" s="522"/>
      <c r="L25" s="516" t="s">
        <v>316</v>
      </c>
    </row>
    <row r="26" spans="1:12" ht="15" x14ac:dyDescent="0.25">
      <c r="A26" s="525">
        <v>24412</v>
      </c>
      <c r="B26" s="531" t="s">
        <v>405</v>
      </c>
      <c r="C26" s="524">
        <v>41334</v>
      </c>
      <c r="D26" s="531" t="s">
        <v>695</v>
      </c>
      <c r="E26" s="531" t="s">
        <v>1085</v>
      </c>
      <c r="F26" s="525" t="s">
        <v>669</v>
      </c>
      <c r="G26" s="524"/>
      <c r="I26" s="525">
        <v>24006</v>
      </c>
      <c r="J26" s="516" t="s">
        <v>400</v>
      </c>
      <c r="K26" s="522"/>
      <c r="L26" s="516" t="s">
        <v>401</v>
      </c>
    </row>
    <row r="27" spans="1:12" ht="15" x14ac:dyDescent="0.25">
      <c r="A27" s="525">
        <v>24412</v>
      </c>
      <c r="B27" s="531" t="s">
        <v>405</v>
      </c>
      <c r="C27" s="524">
        <v>41334</v>
      </c>
      <c r="D27" s="531" t="s">
        <v>1086</v>
      </c>
      <c r="E27" s="531" t="s">
        <v>1087</v>
      </c>
      <c r="F27" s="525" t="s">
        <v>669</v>
      </c>
      <c r="G27" s="524"/>
      <c r="I27" s="525">
        <v>24801</v>
      </c>
      <c r="J27" s="516" t="s">
        <v>414</v>
      </c>
      <c r="K27" s="522"/>
      <c r="L27" s="516" t="s">
        <v>415</v>
      </c>
    </row>
    <row r="28" spans="1:12" ht="15" x14ac:dyDescent="0.25">
      <c r="A28" s="525">
        <v>24412</v>
      </c>
      <c r="B28" s="531" t="s">
        <v>405</v>
      </c>
      <c r="C28" s="524">
        <v>41209</v>
      </c>
      <c r="D28" s="531" t="s">
        <v>811</v>
      </c>
      <c r="E28" s="531" t="s">
        <v>812</v>
      </c>
      <c r="F28" s="525" t="s">
        <v>669</v>
      </c>
      <c r="G28" s="524"/>
      <c r="I28" s="525">
        <v>24549</v>
      </c>
      <c r="J28" s="516" t="s">
        <v>408</v>
      </c>
      <c r="K28" s="522"/>
      <c r="L28" s="516" t="s">
        <v>316</v>
      </c>
    </row>
    <row r="29" spans="1:12" ht="15" x14ac:dyDescent="0.25">
      <c r="A29" s="525">
        <v>24412</v>
      </c>
      <c r="B29" s="531" t="s">
        <v>405</v>
      </c>
      <c r="C29" s="524">
        <v>41304</v>
      </c>
      <c r="D29" s="531" t="s">
        <v>974</v>
      </c>
      <c r="E29" s="531" t="s">
        <v>975</v>
      </c>
      <c r="F29" s="525" t="s">
        <v>669</v>
      </c>
      <c r="G29" s="524"/>
      <c r="I29" s="525">
        <v>24256</v>
      </c>
      <c r="J29" s="516" t="s">
        <v>402</v>
      </c>
      <c r="K29" s="522"/>
      <c r="L29" s="516" t="s">
        <v>389</v>
      </c>
    </row>
    <row r="30" spans="1:12" ht="15" x14ac:dyDescent="0.25">
      <c r="A30" s="525">
        <v>24412</v>
      </c>
      <c r="B30" s="531" t="s">
        <v>405</v>
      </c>
      <c r="C30" s="524">
        <v>41334</v>
      </c>
      <c r="D30" s="531" t="s">
        <v>1088</v>
      </c>
      <c r="E30" s="531" t="s">
        <v>1089</v>
      </c>
      <c r="F30" s="525" t="s">
        <v>669</v>
      </c>
      <c r="G30" s="524"/>
      <c r="I30" s="525">
        <v>24039</v>
      </c>
      <c r="J30" s="516" t="s">
        <v>402</v>
      </c>
      <c r="K30" s="522"/>
      <c r="L30" s="516" t="s">
        <v>401</v>
      </c>
    </row>
    <row r="31" spans="1:12" ht="15" x14ac:dyDescent="0.25">
      <c r="A31" s="525">
        <v>24412</v>
      </c>
      <c r="B31" s="531" t="s">
        <v>405</v>
      </c>
      <c r="C31" s="524">
        <v>41214</v>
      </c>
      <c r="D31" s="531" t="s">
        <v>713</v>
      </c>
      <c r="E31" s="531" t="s">
        <v>813</v>
      </c>
      <c r="F31" s="525" t="s">
        <v>669</v>
      </c>
      <c r="G31" s="524"/>
      <c r="I31" s="525">
        <v>24677</v>
      </c>
      <c r="J31" s="516" t="s">
        <v>402</v>
      </c>
      <c r="K31" s="522"/>
      <c r="L31" s="516" t="s">
        <v>401</v>
      </c>
    </row>
    <row r="32" spans="1:12" ht="15" x14ac:dyDescent="0.25">
      <c r="A32" s="525">
        <v>24412</v>
      </c>
      <c r="B32" s="531" t="s">
        <v>405</v>
      </c>
      <c r="C32" s="524">
        <v>41283</v>
      </c>
      <c r="D32" s="531" t="s">
        <v>976</v>
      </c>
      <c r="E32" s="531" t="s">
        <v>977</v>
      </c>
      <c r="F32" s="525" t="s">
        <v>669</v>
      </c>
      <c r="G32" s="524"/>
      <c r="I32" s="525">
        <v>25439</v>
      </c>
      <c r="J32" s="516" t="s">
        <v>425</v>
      </c>
      <c r="K32" s="522"/>
      <c r="L32" s="516" t="s">
        <v>387</v>
      </c>
    </row>
    <row r="33" spans="1:12" ht="15" x14ac:dyDescent="0.25">
      <c r="A33" s="525">
        <v>24412</v>
      </c>
      <c r="B33" s="531" t="s">
        <v>405</v>
      </c>
      <c r="C33" s="524">
        <v>41334</v>
      </c>
      <c r="D33" s="531" t="s">
        <v>979</v>
      </c>
      <c r="E33" s="531" t="s">
        <v>1090</v>
      </c>
      <c r="F33" s="525" t="s">
        <v>669</v>
      </c>
      <c r="G33" s="524"/>
      <c r="I33" s="525">
        <v>25507</v>
      </c>
      <c r="J33" s="516" t="s">
        <v>426</v>
      </c>
      <c r="K33" s="522"/>
      <c r="L33" s="516" t="s">
        <v>427</v>
      </c>
    </row>
    <row r="34" spans="1:12" ht="15" customHeight="1" x14ac:dyDescent="0.25">
      <c r="A34" s="525">
        <v>24412</v>
      </c>
      <c r="B34" s="531" t="s">
        <v>405</v>
      </c>
      <c r="C34" s="524">
        <v>41334</v>
      </c>
      <c r="D34" s="531" t="s">
        <v>1091</v>
      </c>
      <c r="E34" s="531" t="s">
        <v>1092</v>
      </c>
      <c r="F34" s="525" t="s">
        <v>669</v>
      </c>
      <c r="G34" s="524"/>
      <c r="I34" s="525">
        <v>25176</v>
      </c>
      <c r="J34" s="516" t="s">
        <v>423</v>
      </c>
      <c r="K34" s="522"/>
      <c r="L34" s="516" t="s">
        <v>387</v>
      </c>
    </row>
    <row r="35" spans="1:12" ht="15" x14ac:dyDescent="0.25">
      <c r="A35" s="525">
        <v>24412</v>
      </c>
      <c r="B35" s="531" t="s">
        <v>405</v>
      </c>
      <c r="C35" s="524">
        <v>41344</v>
      </c>
      <c r="D35" s="531" t="s">
        <v>842</v>
      </c>
      <c r="E35" s="531" t="s">
        <v>1093</v>
      </c>
      <c r="F35" s="525" t="s">
        <v>669</v>
      </c>
      <c r="G35" s="524"/>
      <c r="I35" s="525">
        <v>21706</v>
      </c>
      <c r="J35" s="516" t="s">
        <v>392</v>
      </c>
      <c r="K35" s="522"/>
      <c r="L35" s="516" t="s">
        <v>203</v>
      </c>
    </row>
    <row r="36" spans="1:12" ht="15" x14ac:dyDescent="0.25">
      <c r="A36" s="525">
        <v>24412</v>
      </c>
      <c r="B36" s="531" t="s">
        <v>405</v>
      </c>
      <c r="C36" s="524">
        <v>41133</v>
      </c>
      <c r="D36" s="531" t="s">
        <v>693</v>
      </c>
      <c r="E36" s="531" t="s">
        <v>694</v>
      </c>
      <c r="F36" s="525" t="s">
        <v>669</v>
      </c>
      <c r="G36" s="524"/>
      <c r="I36" s="525">
        <v>24231</v>
      </c>
      <c r="J36" s="516" t="s">
        <v>403</v>
      </c>
      <c r="K36" s="522"/>
      <c r="L36" s="516" t="s">
        <v>203</v>
      </c>
    </row>
    <row r="37" spans="1:12" ht="15" x14ac:dyDescent="0.25">
      <c r="A37" s="525">
        <v>24412</v>
      </c>
      <c r="B37" s="531" t="s">
        <v>405</v>
      </c>
      <c r="C37" s="524">
        <v>41334</v>
      </c>
      <c r="D37" s="531" t="s">
        <v>1094</v>
      </c>
      <c r="E37" s="531" t="s">
        <v>1095</v>
      </c>
      <c r="F37" s="525" t="s">
        <v>669</v>
      </c>
      <c r="G37" s="524"/>
      <c r="I37" s="525">
        <v>23983</v>
      </c>
      <c r="J37" s="516" t="s">
        <v>399</v>
      </c>
      <c r="K37" s="522"/>
      <c r="L37" s="516" t="s">
        <v>316</v>
      </c>
    </row>
    <row r="38" spans="1:12" ht="30" x14ac:dyDescent="0.25">
      <c r="A38" s="525">
        <v>24412</v>
      </c>
      <c r="B38" s="531" t="s">
        <v>405</v>
      </c>
      <c r="C38" s="524">
        <v>41334</v>
      </c>
      <c r="D38" s="531" t="s">
        <v>1096</v>
      </c>
      <c r="E38" s="531" t="s">
        <v>1097</v>
      </c>
      <c r="F38" s="525" t="s">
        <v>669</v>
      </c>
      <c r="G38" s="524"/>
      <c r="I38" s="525">
        <v>24510</v>
      </c>
      <c r="J38" s="516" t="s">
        <v>406</v>
      </c>
      <c r="K38" s="522"/>
      <c r="L38" s="516" t="s">
        <v>401</v>
      </c>
    </row>
    <row r="39" spans="1:12" ht="15" customHeight="1" x14ac:dyDescent="0.25">
      <c r="A39" s="525">
        <v>24412</v>
      </c>
      <c r="B39" s="531" t="s">
        <v>405</v>
      </c>
      <c r="C39" s="524">
        <v>41334</v>
      </c>
      <c r="D39" s="531" t="s">
        <v>1098</v>
      </c>
      <c r="E39" s="531" t="s">
        <v>1099</v>
      </c>
      <c r="F39" s="525" t="s">
        <v>669</v>
      </c>
      <c r="G39" s="524"/>
      <c r="I39" s="525">
        <v>24268</v>
      </c>
      <c r="J39" s="516" t="s">
        <v>404</v>
      </c>
      <c r="K39" s="522"/>
      <c r="L39" s="516" t="s">
        <v>316</v>
      </c>
    </row>
    <row r="40" spans="1:12" ht="15" x14ac:dyDescent="0.25">
      <c r="A40" s="525">
        <v>24412</v>
      </c>
      <c r="B40" s="531" t="s">
        <v>405</v>
      </c>
      <c r="C40" s="524">
        <v>41355</v>
      </c>
      <c r="D40" s="531" t="s">
        <v>1100</v>
      </c>
      <c r="E40" s="531" t="s">
        <v>1101</v>
      </c>
      <c r="F40" s="525" t="s">
        <v>669</v>
      </c>
      <c r="G40" s="524"/>
      <c r="I40" s="525">
        <v>23878</v>
      </c>
      <c r="J40" s="516" t="s">
        <v>398</v>
      </c>
      <c r="K40" s="522"/>
      <c r="L40" s="516" t="s">
        <v>316</v>
      </c>
    </row>
    <row r="41" spans="1:12" ht="15" x14ac:dyDescent="0.25">
      <c r="A41" s="525">
        <v>24412</v>
      </c>
      <c r="B41" s="531" t="s">
        <v>405</v>
      </c>
      <c r="C41" s="524">
        <v>41123</v>
      </c>
      <c r="D41" s="531" t="s">
        <v>695</v>
      </c>
      <c r="E41" s="531" t="s">
        <v>1102</v>
      </c>
      <c r="F41" s="525" t="s">
        <v>669</v>
      </c>
      <c r="G41" s="524"/>
      <c r="I41" s="525">
        <v>24553</v>
      </c>
      <c r="J41" s="516" t="s">
        <v>409</v>
      </c>
      <c r="K41" s="522"/>
      <c r="L41" s="516" t="s">
        <v>316</v>
      </c>
    </row>
    <row r="42" spans="1:12" ht="15" x14ac:dyDescent="0.25">
      <c r="A42" s="525">
        <v>24412</v>
      </c>
      <c r="B42" s="531" t="s">
        <v>405</v>
      </c>
      <c r="C42" s="524">
        <v>41334</v>
      </c>
      <c r="D42" s="531" t="s">
        <v>1103</v>
      </c>
      <c r="E42" s="531" t="s">
        <v>1104</v>
      </c>
      <c r="F42" s="525" t="s">
        <v>669</v>
      </c>
      <c r="G42" s="524"/>
      <c r="I42" s="525">
        <v>19351</v>
      </c>
      <c r="J42" s="516" t="s">
        <v>390</v>
      </c>
      <c r="K42" s="522"/>
      <c r="L42" s="516" t="s">
        <v>391</v>
      </c>
    </row>
    <row r="43" spans="1:12" ht="15" x14ac:dyDescent="0.25">
      <c r="A43" s="525">
        <v>24412</v>
      </c>
      <c r="B43" s="531" t="s">
        <v>405</v>
      </c>
      <c r="C43" s="524">
        <v>41334</v>
      </c>
      <c r="D43" s="531" t="s">
        <v>1105</v>
      </c>
      <c r="E43" s="531" t="s">
        <v>1106</v>
      </c>
      <c r="F43" s="525" t="s">
        <v>669</v>
      </c>
      <c r="G43" s="524"/>
      <c r="I43" s="525">
        <v>23471</v>
      </c>
      <c r="J43" s="516" t="s">
        <v>396</v>
      </c>
      <c r="K43" s="522"/>
      <c r="L43" s="516" t="s">
        <v>391</v>
      </c>
    </row>
    <row r="44" spans="1:12" ht="15" x14ac:dyDescent="0.25">
      <c r="A44" s="525">
        <v>24412</v>
      </c>
      <c r="B44" s="531" t="s">
        <v>405</v>
      </c>
      <c r="C44" s="524">
        <v>41260</v>
      </c>
      <c r="D44" s="531" t="s">
        <v>805</v>
      </c>
      <c r="E44" s="531" t="s">
        <v>803</v>
      </c>
      <c r="F44" s="525" t="s">
        <v>669</v>
      </c>
      <c r="G44" s="524"/>
      <c r="I44" s="525">
        <v>9894</v>
      </c>
      <c r="J44" s="516" t="s">
        <v>388</v>
      </c>
      <c r="K44" s="525">
        <v>5</v>
      </c>
      <c r="L44" s="516" t="s">
        <v>389</v>
      </c>
    </row>
    <row r="45" spans="1:12" ht="15" x14ac:dyDescent="0.25">
      <c r="A45" s="525">
        <v>24412</v>
      </c>
      <c r="B45" s="531" t="s">
        <v>405</v>
      </c>
      <c r="C45" s="524">
        <v>41334</v>
      </c>
      <c r="D45" s="531" t="s">
        <v>1107</v>
      </c>
      <c r="E45" s="531" t="s">
        <v>1108</v>
      </c>
      <c r="F45" s="525" t="s">
        <v>669</v>
      </c>
      <c r="G45" s="524"/>
      <c r="I45" s="525">
        <v>25663</v>
      </c>
      <c r="J45" s="516" t="s">
        <v>428</v>
      </c>
      <c r="K45" s="522"/>
      <c r="L45" s="516" t="s">
        <v>427</v>
      </c>
    </row>
    <row r="46" spans="1:12" ht="15" x14ac:dyDescent="0.25">
      <c r="A46" s="525">
        <v>24412</v>
      </c>
      <c r="B46" s="531" t="s">
        <v>405</v>
      </c>
      <c r="C46" s="524">
        <v>41352</v>
      </c>
      <c r="D46" s="531" t="s">
        <v>1109</v>
      </c>
      <c r="E46" s="531" t="s">
        <v>1110</v>
      </c>
      <c r="F46" s="525" t="s">
        <v>669</v>
      </c>
      <c r="G46" s="524"/>
      <c r="I46" s="525">
        <v>24662</v>
      </c>
      <c r="J46" s="516" t="s">
        <v>410</v>
      </c>
      <c r="K46" s="522"/>
      <c r="L46" s="516" t="s">
        <v>316</v>
      </c>
    </row>
    <row r="47" spans="1:12" ht="15" x14ac:dyDescent="0.25">
      <c r="A47" s="525">
        <v>24412</v>
      </c>
      <c r="B47" s="531" t="s">
        <v>405</v>
      </c>
      <c r="C47" s="524">
        <v>41344</v>
      </c>
      <c r="D47" s="531" t="s">
        <v>1111</v>
      </c>
      <c r="E47" s="531" t="s">
        <v>1112</v>
      </c>
      <c r="F47" s="525" t="s">
        <v>669</v>
      </c>
      <c r="G47" s="524"/>
      <c r="I47" s="525">
        <v>24522</v>
      </c>
      <c r="J47" s="516" t="s">
        <v>407</v>
      </c>
      <c r="K47" s="522"/>
      <c r="L47" s="516" t="s">
        <v>401</v>
      </c>
    </row>
    <row r="48" spans="1:12" ht="30" x14ac:dyDescent="0.25">
      <c r="A48" s="525">
        <v>24412</v>
      </c>
      <c r="B48" s="531" t="s">
        <v>405</v>
      </c>
      <c r="C48" s="524">
        <v>41334</v>
      </c>
      <c r="D48" s="531" t="s">
        <v>1113</v>
      </c>
      <c r="E48" s="531" t="s">
        <v>1114</v>
      </c>
      <c r="F48" s="525" t="s">
        <v>669</v>
      </c>
      <c r="G48" s="524"/>
      <c r="I48" s="525">
        <v>24859</v>
      </c>
      <c r="J48" s="516" t="s">
        <v>420</v>
      </c>
      <c r="K48" s="522"/>
      <c r="L48" s="516" t="s">
        <v>421</v>
      </c>
    </row>
    <row r="49" spans="1:12" ht="15" x14ac:dyDescent="0.25">
      <c r="A49" s="525">
        <v>24412</v>
      </c>
      <c r="B49" s="531" t="s">
        <v>405</v>
      </c>
      <c r="C49" s="524">
        <v>41334</v>
      </c>
      <c r="D49" s="531" t="s">
        <v>1115</v>
      </c>
      <c r="E49" s="531" t="s">
        <v>814</v>
      </c>
      <c r="F49" s="525" t="s">
        <v>669</v>
      </c>
      <c r="G49" s="524"/>
      <c r="I49" s="525">
        <v>24712</v>
      </c>
      <c r="J49" s="516" t="s">
        <v>411</v>
      </c>
      <c r="K49" s="522"/>
      <c r="L49" s="516" t="s">
        <v>412</v>
      </c>
    </row>
    <row r="50" spans="1:12" ht="15" x14ac:dyDescent="0.25">
      <c r="A50" s="525">
        <v>24412</v>
      </c>
      <c r="B50" s="531" t="s">
        <v>405</v>
      </c>
      <c r="C50" s="524">
        <v>41227</v>
      </c>
      <c r="D50" s="531" t="s">
        <v>714</v>
      </c>
      <c r="E50" s="531" t="s">
        <v>814</v>
      </c>
      <c r="F50" s="525" t="s">
        <v>669</v>
      </c>
      <c r="G50" s="524"/>
      <c r="I50" s="525">
        <v>24839</v>
      </c>
      <c r="J50" s="516" t="s">
        <v>419</v>
      </c>
      <c r="K50" s="522"/>
      <c r="L50" s="516" t="s">
        <v>412</v>
      </c>
    </row>
    <row r="51" spans="1:12" ht="15" x14ac:dyDescent="0.25">
      <c r="A51" s="525">
        <v>24412</v>
      </c>
      <c r="B51" s="531" t="s">
        <v>405</v>
      </c>
      <c r="C51" s="524">
        <v>41334</v>
      </c>
      <c r="D51" s="531" t="s">
        <v>715</v>
      </c>
      <c r="E51" s="531" t="s">
        <v>1116</v>
      </c>
      <c r="F51" s="525" t="s">
        <v>669</v>
      </c>
      <c r="G51" s="524"/>
      <c r="I51" s="525">
        <v>24784</v>
      </c>
      <c r="J51" s="516" t="s">
        <v>413</v>
      </c>
      <c r="K51" s="522"/>
      <c r="L51" s="516" t="s">
        <v>389</v>
      </c>
    </row>
    <row r="52" spans="1:12" ht="15" x14ac:dyDescent="0.25">
      <c r="A52" s="525">
        <v>24412</v>
      </c>
      <c r="B52" s="531" t="s">
        <v>405</v>
      </c>
      <c r="C52" s="524">
        <v>41334</v>
      </c>
      <c r="D52" s="531" t="s">
        <v>1117</v>
      </c>
      <c r="E52" s="531" t="s">
        <v>1118</v>
      </c>
      <c r="F52" s="525" t="s">
        <v>669</v>
      </c>
      <c r="G52" s="524"/>
      <c r="I52" s="525">
        <v>45</v>
      </c>
      <c r="J52" s="516" t="s">
        <v>386</v>
      </c>
      <c r="K52" s="522"/>
      <c r="L52" s="516" t="s">
        <v>387</v>
      </c>
    </row>
    <row r="53" spans="1:12" ht="15" x14ac:dyDescent="0.25">
      <c r="A53" s="525">
        <v>24412</v>
      </c>
      <c r="B53" s="531" t="s">
        <v>405</v>
      </c>
      <c r="C53" s="524">
        <v>41334</v>
      </c>
      <c r="D53" s="531" t="s">
        <v>1119</v>
      </c>
      <c r="E53" s="531" t="s">
        <v>1120</v>
      </c>
      <c r="F53" s="525" t="s">
        <v>669</v>
      </c>
      <c r="G53" s="524"/>
      <c r="I53" s="525">
        <v>22788</v>
      </c>
      <c r="J53" s="516" t="s">
        <v>394</v>
      </c>
      <c r="K53" s="522"/>
      <c r="L53" s="516" t="s">
        <v>250</v>
      </c>
    </row>
    <row r="54" spans="1:12" ht="15" x14ac:dyDescent="0.25">
      <c r="A54" s="525">
        <v>24412</v>
      </c>
      <c r="B54" s="531" t="s">
        <v>405</v>
      </c>
      <c r="C54" s="524">
        <v>41334</v>
      </c>
      <c r="D54" s="531" t="s">
        <v>1121</v>
      </c>
      <c r="E54" s="531" t="s">
        <v>1122</v>
      </c>
      <c r="F54" s="525" t="s">
        <v>669</v>
      </c>
      <c r="G54" s="524"/>
      <c r="I54" s="525">
        <v>24815</v>
      </c>
      <c r="J54" s="516" t="s">
        <v>418</v>
      </c>
      <c r="K54" s="522"/>
      <c r="L54" s="516" t="s">
        <v>316</v>
      </c>
    </row>
    <row r="55" spans="1:12" ht="15" x14ac:dyDescent="0.25">
      <c r="A55" s="525">
        <v>24412</v>
      </c>
      <c r="B55" s="531" t="s">
        <v>405</v>
      </c>
      <c r="C55" s="524">
        <v>41275</v>
      </c>
      <c r="D55" s="531" t="s">
        <v>715</v>
      </c>
      <c r="E55" s="531" t="s">
        <v>978</v>
      </c>
      <c r="F55" s="525" t="s">
        <v>669</v>
      </c>
      <c r="G55" s="524"/>
      <c r="I55" s="525">
        <v>24412</v>
      </c>
      <c r="J55" s="516" t="s">
        <v>405</v>
      </c>
      <c r="K55" s="525">
        <v>324</v>
      </c>
      <c r="L55" s="516" t="s">
        <v>387</v>
      </c>
    </row>
    <row r="56" spans="1:12" ht="30" x14ac:dyDescent="0.25">
      <c r="A56" s="525">
        <v>24412</v>
      </c>
      <c r="B56" s="531" t="s">
        <v>405</v>
      </c>
      <c r="C56" s="524">
        <v>41347</v>
      </c>
      <c r="D56" s="531" t="s">
        <v>1091</v>
      </c>
      <c r="E56" s="531" t="s">
        <v>1123</v>
      </c>
      <c r="F56" s="525" t="s">
        <v>669</v>
      </c>
      <c r="G56" s="524"/>
      <c r="I56" s="525">
        <v>25746</v>
      </c>
      <c r="J56" s="516" t="s">
        <v>431</v>
      </c>
      <c r="K56" s="525">
        <v>41</v>
      </c>
      <c r="L56" s="516" t="s">
        <v>387</v>
      </c>
    </row>
    <row r="57" spans="1:12" ht="15" x14ac:dyDescent="0.25">
      <c r="A57" s="525">
        <v>24412</v>
      </c>
      <c r="B57" s="531" t="s">
        <v>405</v>
      </c>
      <c r="C57" s="524">
        <v>41334</v>
      </c>
      <c r="D57" s="531" t="s">
        <v>1124</v>
      </c>
      <c r="E57" s="531" t="s">
        <v>1125</v>
      </c>
      <c r="F57" s="525" t="s">
        <v>669</v>
      </c>
      <c r="G57" s="524"/>
      <c r="I57" s="525">
        <v>24973</v>
      </c>
      <c r="J57" s="516" t="s">
        <v>422</v>
      </c>
      <c r="K57" s="522"/>
      <c r="L57" s="516" t="s">
        <v>250</v>
      </c>
    </row>
    <row r="58" spans="1:12" ht="15" x14ac:dyDescent="0.25">
      <c r="A58" s="525">
        <v>24412</v>
      </c>
      <c r="B58" s="531" t="s">
        <v>405</v>
      </c>
      <c r="C58" s="524">
        <v>41244</v>
      </c>
      <c r="D58" s="531" t="s">
        <v>845</v>
      </c>
      <c r="E58" s="531" t="s">
        <v>279</v>
      </c>
      <c r="F58" s="525" t="s">
        <v>669</v>
      </c>
      <c r="G58" s="524"/>
      <c r="I58" s="525">
        <v>23427</v>
      </c>
      <c r="J58" s="516" t="s">
        <v>395</v>
      </c>
      <c r="K58" s="522"/>
      <c r="L58" s="516" t="s">
        <v>316</v>
      </c>
    </row>
    <row r="59" spans="1:12" ht="15" x14ac:dyDescent="0.25">
      <c r="A59" s="525">
        <v>24412</v>
      </c>
      <c r="B59" s="531" t="s">
        <v>405</v>
      </c>
      <c r="C59" s="524">
        <v>41334</v>
      </c>
      <c r="D59" s="531" t="s">
        <v>1126</v>
      </c>
      <c r="E59" s="531" t="s">
        <v>1127</v>
      </c>
      <c r="F59" s="525" t="s">
        <v>669</v>
      </c>
      <c r="G59" s="524"/>
      <c r="I59" s="525">
        <v>25318</v>
      </c>
      <c r="J59" s="516" t="s">
        <v>424</v>
      </c>
      <c r="K59" s="522"/>
      <c r="L59" s="516" t="s">
        <v>387</v>
      </c>
    </row>
    <row r="60" spans="1:12" ht="15" x14ac:dyDescent="0.25">
      <c r="A60" s="525">
        <v>24412</v>
      </c>
      <c r="B60" s="531" t="s">
        <v>405</v>
      </c>
      <c r="C60" s="524">
        <v>41334</v>
      </c>
      <c r="D60" s="531" t="s">
        <v>1126</v>
      </c>
      <c r="E60" s="531" t="s">
        <v>1128</v>
      </c>
      <c r="F60" s="525" t="s">
        <v>669</v>
      </c>
      <c r="G60" s="524"/>
      <c r="I60" s="525">
        <v>25679</v>
      </c>
      <c r="J60" s="516" t="s">
        <v>429</v>
      </c>
      <c r="K60" s="525">
        <v>7</v>
      </c>
      <c r="L60" s="516" t="s">
        <v>203</v>
      </c>
    </row>
    <row r="61" spans="1:12" ht="15" x14ac:dyDescent="0.25">
      <c r="A61" s="525">
        <v>24412</v>
      </c>
      <c r="B61" s="531" t="s">
        <v>405</v>
      </c>
      <c r="C61" s="524">
        <v>41334</v>
      </c>
      <c r="D61" s="531" t="s">
        <v>1129</v>
      </c>
      <c r="E61" s="531" t="s">
        <v>1130</v>
      </c>
      <c r="F61" s="525" t="s">
        <v>669</v>
      </c>
      <c r="G61" s="524"/>
      <c r="I61" s="525">
        <v>21856</v>
      </c>
      <c r="J61" s="516" t="s">
        <v>393</v>
      </c>
      <c r="K61" s="522"/>
      <c r="L61" s="516" t="s">
        <v>203</v>
      </c>
    </row>
    <row r="62" spans="1:12" ht="15" x14ac:dyDescent="0.25">
      <c r="A62" s="525">
        <v>24412</v>
      </c>
      <c r="B62" s="531" t="s">
        <v>405</v>
      </c>
      <c r="C62" s="524">
        <v>41293</v>
      </c>
      <c r="D62" s="531" t="s">
        <v>979</v>
      </c>
      <c r="E62" s="531" t="s">
        <v>980</v>
      </c>
      <c r="F62" s="525" t="s">
        <v>669</v>
      </c>
      <c r="G62" s="524"/>
      <c r="I62" s="525">
        <v>25711</v>
      </c>
      <c r="J62" s="516" t="s">
        <v>430</v>
      </c>
      <c r="K62" s="525">
        <v>1</v>
      </c>
      <c r="L62" s="516" t="s">
        <v>250</v>
      </c>
    </row>
    <row r="63" spans="1:12" ht="15" x14ac:dyDescent="0.25">
      <c r="A63" s="525">
        <v>24412</v>
      </c>
      <c r="B63" s="531" t="s">
        <v>405</v>
      </c>
      <c r="C63" s="524">
        <v>41297</v>
      </c>
      <c r="D63" s="531" t="s">
        <v>981</v>
      </c>
      <c r="E63" s="531" t="s">
        <v>982</v>
      </c>
      <c r="F63" s="525" t="s">
        <v>669</v>
      </c>
      <c r="G63" s="524"/>
    </row>
    <row r="64" spans="1:12" ht="15" x14ac:dyDescent="0.25">
      <c r="A64" s="525">
        <v>24412</v>
      </c>
      <c r="B64" s="531" t="s">
        <v>405</v>
      </c>
      <c r="C64" s="524">
        <v>41227</v>
      </c>
      <c r="D64" s="531" t="s">
        <v>815</v>
      </c>
      <c r="E64" s="531" t="s">
        <v>816</v>
      </c>
      <c r="F64" s="525" t="s">
        <v>669</v>
      </c>
      <c r="G64" s="524"/>
    </row>
    <row r="65" spans="1:7" ht="15" x14ac:dyDescent="0.25">
      <c r="A65" s="525">
        <v>24412</v>
      </c>
      <c r="B65" s="531" t="s">
        <v>405</v>
      </c>
      <c r="C65" s="524">
        <v>41334</v>
      </c>
      <c r="D65" s="531" t="s">
        <v>1121</v>
      </c>
      <c r="E65" s="531" t="s">
        <v>1131</v>
      </c>
      <c r="F65" s="525" t="s">
        <v>669</v>
      </c>
      <c r="G65" s="524"/>
    </row>
    <row r="66" spans="1:7" ht="15" x14ac:dyDescent="0.25">
      <c r="A66" s="525">
        <v>24412</v>
      </c>
      <c r="B66" s="531" t="s">
        <v>405</v>
      </c>
      <c r="C66" s="524">
        <v>41334</v>
      </c>
      <c r="D66" s="531" t="s">
        <v>1132</v>
      </c>
      <c r="E66" s="531" t="s">
        <v>1133</v>
      </c>
      <c r="F66" s="525" t="s">
        <v>669</v>
      </c>
      <c r="G66" s="524"/>
    </row>
    <row r="67" spans="1:7" ht="15" x14ac:dyDescent="0.25">
      <c r="A67" s="525">
        <v>24412</v>
      </c>
      <c r="B67" s="531" t="s">
        <v>405</v>
      </c>
      <c r="C67" s="524">
        <v>41334</v>
      </c>
      <c r="D67" s="531" t="s">
        <v>1134</v>
      </c>
      <c r="E67" s="531" t="s">
        <v>1135</v>
      </c>
      <c r="F67" s="525" t="s">
        <v>669</v>
      </c>
      <c r="G67" s="524"/>
    </row>
    <row r="68" spans="1:7" ht="15" x14ac:dyDescent="0.25">
      <c r="A68" s="525">
        <v>24412</v>
      </c>
      <c r="B68" s="531" t="s">
        <v>405</v>
      </c>
      <c r="C68" s="524">
        <v>41349</v>
      </c>
      <c r="D68" s="531" t="s">
        <v>1136</v>
      </c>
      <c r="E68" s="531" t="s">
        <v>1137</v>
      </c>
      <c r="F68" s="525" t="s">
        <v>669</v>
      </c>
      <c r="G68" s="524"/>
    </row>
    <row r="69" spans="1:7" ht="15" x14ac:dyDescent="0.25">
      <c r="A69" s="525">
        <v>24412</v>
      </c>
      <c r="B69" s="531" t="s">
        <v>405</v>
      </c>
      <c r="C69" s="524">
        <v>41353</v>
      </c>
      <c r="D69" s="531" t="s">
        <v>1121</v>
      </c>
      <c r="E69" s="531" t="s">
        <v>1138</v>
      </c>
      <c r="F69" s="525" t="s">
        <v>669</v>
      </c>
      <c r="G69" s="524"/>
    </row>
    <row r="70" spans="1:7" ht="15" x14ac:dyDescent="0.25">
      <c r="A70" s="525">
        <v>24412</v>
      </c>
      <c r="B70" s="531" t="s">
        <v>405</v>
      </c>
      <c r="C70" s="524">
        <v>41334</v>
      </c>
      <c r="D70" s="531" t="s">
        <v>1139</v>
      </c>
      <c r="E70" s="531" t="s">
        <v>1140</v>
      </c>
      <c r="F70" s="525" t="s">
        <v>669</v>
      </c>
      <c r="G70" s="524"/>
    </row>
    <row r="71" spans="1:7" ht="15" x14ac:dyDescent="0.25">
      <c r="A71" s="525">
        <v>24412</v>
      </c>
      <c r="B71" s="531" t="s">
        <v>405</v>
      </c>
      <c r="C71" s="524">
        <v>41349</v>
      </c>
      <c r="D71" s="531" t="s">
        <v>805</v>
      </c>
      <c r="E71" s="531" t="s">
        <v>1141</v>
      </c>
      <c r="F71" s="525" t="s">
        <v>669</v>
      </c>
      <c r="G71" s="524"/>
    </row>
    <row r="72" spans="1:7" ht="15" x14ac:dyDescent="0.25">
      <c r="A72" s="525">
        <v>24412</v>
      </c>
      <c r="B72" s="531" t="s">
        <v>405</v>
      </c>
      <c r="C72" s="524">
        <v>41334</v>
      </c>
      <c r="D72" s="531" t="s">
        <v>842</v>
      </c>
      <c r="E72" s="531" t="s">
        <v>1142</v>
      </c>
      <c r="F72" s="525" t="s">
        <v>669</v>
      </c>
      <c r="G72" s="524"/>
    </row>
    <row r="73" spans="1:7" ht="15" x14ac:dyDescent="0.25">
      <c r="A73" s="525">
        <v>24412</v>
      </c>
      <c r="B73" s="531" t="s">
        <v>405</v>
      </c>
      <c r="C73" s="524">
        <v>41334</v>
      </c>
      <c r="D73" s="531" t="s">
        <v>1143</v>
      </c>
      <c r="E73" s="531" t="s">
        <v>1144</v>
      </c>
      <c r="F73" s="525" t="s">
        <v>669</v>
      </c>
      <c r="G73" s="524"/>
    </row>
    <row r="74" spans="1:7" ht="30" x14ac:dyDescent="0.25">
      <c r="A74" s="525">
        <v>24412</v>
      </c>
      <c r="B74" s="531" t="s">
        <v>405</v>
      </c>
      <c r="C74" s="524">
        <v>41258</v>
      </c>
      <c r="D74" s="531" t="s">
        <v>846</v>
      </c>
      <c r="E74" s="531" t="s">
        <v>847</v>
      </c>
      <c r="F74" s="525" t="s">
        <v>669</v>
      </c>
      <c r="G74" s="524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0"/>
  <sheetViews>
    <sheetView showGridLines="0" topLeftCell="A4" zoomScale="70" zoomScaleNormal="70" workbookViewId="0">
      <selection activeCell="I1" sqref="I1"/>
    </sheetView>
  </sheetViews>
  <sheetFormatPr defaultRowHeight="12.75" x14ac:dyDescent="0.2"/>
  <cols>
    <col min="1" max="1" width="8.5703125" style="149" customWidth="1"/>
    <col min="2" max="2" width="51.85546875" customWidth="1"/>
    <col min="3" max="3" width="12.5703125" style="149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8.28515625" style="149" customWidth="1"/>
    <col min="8" max="8" width="1.5703125" customWidth="1"/>
    <col min="9" max="9" width="8.140625" style="149" bestFit="1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5" customFormat="1" ht="15" customHeight="1" x14ac:dyDescent="0.2">
      <c r="A21" s="325"/>
      <c r="B21" s="222" t="s">
        <v>692</v>
      </c>
      <c r="C21" s="136"/>
      <c r="D21" s="125"/>
      <c r="E21" s="136"/>
      <c r="F21" s="136"/>
      <c r="G21" s="136"/>
      <c r="H21" s="38"/>
      <c r="I21" s="325"/>
      <c r="J21" s="326" t="s">
        <v>698</v>
      </c>
      <c r="K21" s="325"/>
    </row>
    <row r="22" spans="1:12" s="148" customFormat="1" ht="20.25" customHeight="1" x14ac:dyDescent="0.3">
      <c r="A22" s="575" t="str">
        <f>"1+ Days Past Due: "&amp;COUNTA(A24:A290)</f>
        <v>1+ Days Past Due: 3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"&amp;COUNTA(I24:I296)</f>
        <v>Program Case Load: 47</v>
      </c>
      <c r="J22" s="574"/>
      <c r="K22" s="574"/>
      <c r="L22" s="574"/>
    </row>
    <row r="23" spans="1:12" s="148" customFormat="1" ht="45" x14ac:dyDescent="0.25">
      <c r="A23" s="223" t="s">
        <v>117</v>
      </c>
      <c r="B23" s="223" t="s">
        <v>118</v>
      </c>
      <c r="C23" s="223" t="s">
        <v>175</v>
      </c>
      <c r="D23" s="224" t="s">
        <v>115</v>
      </c>
      <c r="E23" s="223" t="s">
        <v>116</v>
      </c>
      <c r="F23" s="219" t="s">
        <v>788</v>
      </c>
      <c r="G23" s="219" t="s">
        <v>789</v>
      </c>
      <c r="I23" s="471" t="s">
        <v>117</v>
      </c>
      <c r="J23" s="471" t="s">
        <v>684</v>
      </c>
      <c r="K23" s="471" t="s">
        <v>957</v>
      </c>
      <c r="L23" s="471" t="s">
        <v>958</v>
      </c>
    </row>
    <row r="24" spans="1:12" ht="15" customHeight="1" x14ac:dyDescent="0.25">
      <c r="A24" s="525">
        <v>20571</v>
      </c>
      <c r="B24" s="533" t="s">
        <v>345</v>
      </c>
      <c r="C24" s="524">
        <v>41161</v>
      </c>
      <c r="D24" s="533" t="s">
        <v>676</v>
      </c>
      <c r="E24" s="533" t="s">
        <v>712</v>
      </c>
      <c r="F24" s="525" t="s">
        <v>669</v>
      </c>
      <c r="G24" s="523" t="s">
        <v>796</v>
      </c>
      <c r="I24" s="525">
        <v>25019</v>
      </c>
      <c r="J24" s="518" t="s">
        <v>309</v>
      </c>
      <c r="K24" s="522"/>
      <c r="L24" s="518" t="s">
        <v>271</v>
      </c>
    </row>
    <row r="25" spans="1:12" ht="15" customHeight="1" x14ac:dyDescent="0.25">
      <c r="A25" s="525">
        <v>24669</v>
      </c>
      <c r="B25" s="533" t="s">
        <v>302</v>
      </c>
      <c r="C25" s="524">
        <v>41306</v>
      </c>
      <c r="D25" s="533" t="s">
        <v>1059</v>
      </c>
      <c r="E25" s="533" t="s">
        <v>1060</v>
      </c>
      <c r="F25" s="525" t="s">
        <v>664</v>
      </c>
      <c r="G25" s="524"/>
      <c r="I25" s="525">
        <v>24247</v>
      </c>
      <c r="J25" s="518" t="s">
        <v>297</v>
      </c>
      <c r="K25" s="522"/>
      <c r="L25" s="518" t="s">
        <v>271</v>
      </c>
    </row>
    <row r="26" spans="1:12" ht="15" customHeight="1" x14ac:dyDescent="0.25">
      <c r="A26" s="525">
        <v>24669</v>
      </c>
      <c r="B26" s="533" t="s">
        <v>302</v>
      </c>
      <c r="C26" s="524">
        <v>41216</v>
      </c>
      <c r="D26" s="533" t="s">
        <v>675</v>
      </c>
      <c r="E26" s="533" t="s">
        <v>817</v>
      </c>
      <c r="F26" s="525" t="s">
        <v>664</v>
      </c>
      <c r="G26" s="523" t="s">
        <v>796</v>
      </c>
      <c r="I26" s="525">
        <v>24314</v>
      </c>
      <c r="J26" s="518" t="s">
        <v>298</v>
      </c>
      <c r="K26" s="522"/>
      <c r="L26" s="518" t="s">
        <v>271</v>
      </c>
    </row>
    <row r="27" spans="1:12" ht="15" customHeight="1" x14ac:dyDescent="0.25">
      <c r="A27" s="525"/>
      <c r="B27" s="475"/>
      <c r="C27" s="524"/>
      <c r="D27" s="475"/>
      <c r="E27" s="475"/>
      <c r="F27" s="525"/>
      <c r="G27" s="525"/>
      <c r="I27" s="525">
        <v>25175</v>
      </c>
      <c r="J27" s="518" t="s">
        <v>313</v>
      </c>
      <c r="K27" s="522"/>
      <c r="L27" s="518" t="s">
        <v>314</v>
      </c>
    </row>
    <row r="28" spans="1:12" ht="15" customHeight="1" x14ac:dyDescent="0.25">
      <c r="A28" s="525"/>
      <c r="B28" s="475"/>
      <c r="C28" s="524"/>
      <c r="D28" s="475"/>
      <c r="E28" s="475"/>
      <c r="F28" s="525"/>
      <c r="G28" s="525"/>
      <c r="I28" s="525">
        <v>24424</v>
      </c>
      <c r="J28" s="518" t="s">
        <v>300</v>
      </c>
      <c r="K28" s="525">
        <v>2</v>
      </c>
      <c r="L28" s="518" t="s">
        <v>271</v>
      </c>
    </row>
    <row r="29" spans="1:12" ht="15" customHeight="1" x14ac:dyDescent="0.25">
      <c r="A29" s="525"/>
      <c r="B29" s="475"/>
      <c r="C29" s="524"/>
      <c r="D29" s="475"/>
      <c r="E29" s="475"/>
      <c r="F29" s="525"/>
      <c r="G29" s="525"/>
      <c r="I29" s="525">
        <v>25224</v>
      </c>
      <c r="J29" s="518" t="s">
        <v>318</v>
      </c>
      <c r="K29" s="525">
        <v>13</v>
      </c>
      <c r="L29" s="518" t="s">
        <v>271</v>
      </c>
    </row>
    <row r="30" spans="1:12" ht="15" customHeight="1" x14ac:dyDescent="0.25">
      <c r="A30" s="525"/>
      <c r="B30" s="475"/>
      <c r="C30" s="524"/>
      <c r="D30" s="475"/>
      <c r="E30" s="475"/>
      <c r="F30" s="525"/>
      <c r="G30" s="525"/>
      <c r="I30" s="525">
        <v>25731</v>
      </c>
      <c r="J30" s="518" t="s">
        <v>143</v>
      </c>
      <c r="K30" s="525">
        <v>1</v>
      </c>
      <c r="L30" s="518" t="s">
        <v>271</v>
      </c>
    </row>
    <row r="31" spans="1:12" ht="15" customHeight="1" x14ac:dyDescent="0.25">
      <c r="A31" s="525"/>
      <c r="B31" s="475"/>
      <c r="C31" s="524"/>
      <c r="D31" s="475"/>
      <c r="E31" s="475"/>
      <c r="F31" s="525"/>
      <c r="G31" s="525"/>
      <c r="I31" s="525">
        <v>25212</v>
      </c>
      <c r="J31" s="518" t="s">
        <v>315</v>
      </c>
      <c r="K31" s="522"/>
      <c r="L31" s="518" t="s">
        <v>316</v>
      </c>
    </row>
    <row r="32" spans="1:12" ht="15" customHeight="1" x14ac:dyDescent="0.25">
      <c r="A32" s="525"/>
      <c r="B32" s="475"/>
      <c r="C32" s="524"/>
      <c r="D32" s="475"/>
      <c r="E32" s="475"/>
      <c r="F32" s="525"/>
      <c r="G32" s="525"/>
      <c r="I32" s="525">
        <v>25342</v>
      </c>
      <c r="J32" s="518" t="s">
        <v>372</v>
      </c>
      <c r="K32" s="525">
        <v>1</v>
      </c>
      <c r="L32" s="518" t="s">
        <v>346</v>
      </c>
    </row>
    <row r="33" spans="9:12" ht="15" customHeight="1" x14ac:dyDescent="0.25">
      <c r="I33" s="525">
        <v>24454</v>
      </c>
      <c r="J33" s="518" t="s">
        <v>301</v>
      </c>
      <c r="K33" s="522"/>
      <c r="L33" s="518" t="s">
        <v>271</v>
      </c>
    </row>
    <row r="34" spans="9:12" ht="15" customHeight="1" x14ac:dyDescent="0.25">
      <c r="I34" s="525">
        <v>25771</v>
      </c>
      <c r="J34" s="518" t="s">
        <v>332</v>
      </c>
      <c r="K34" s="522"/>
      <c r="L34" s="518" t="s">
        <v>333</v>
      </c>
    </row>
    <row r="35" spans="9:12" ht="15" customHeight="1" x14ac:dyDescent="0.25">
      <c r="I35" s="525">
        <v>25788</v>
      </c>
      <c r="J35" s="518" t="s">
        <v>334</v>
      </c>
      <c r="K35" s="522"/>
      <c r="L35" s="518" t="s">
        <v>271</v>
      </c>
    </row>
    <row r="36" spans="9:12" ht="15" customHeight="1" x14ac:dyDescent="0.25">
      <c r="I36" s="525">
        <v>25010</v>
      </c>
      <c r="J36" s="518" t="s">
        <v>367</v>
      </c>
      <c r="K36" s="522"/>
      <c r="L36" s="518" t="s">
        <v>346</v>
      </c>
    </row>
    <row r="37" spans="9:12" ht="15" customHeight="1" x14ac:dyDescent="0.25">
      <c r="I37" s="525">
        <v>25653</v>
      </c>
      <c r="J37" s="518" t="s">
        <v>325</v>
      </c>
      <c r="K37" s="522"/>
      <c r="L37" s="518" t="s">
        <v>293</v>
      </c>
    </row>
    <row r="38" spans="9:12" ht="15" customHeight="1" x14ac:dyDescent="0.25">
      <c r="I38" s="525">
        <v>24776</v>
      </c>
      <c r="J38" s="518" t="s">
        <v>303</v>
      </c>
      <c r="K38" s="522"/>
      <c r="L38" s="518" t="s">
        <v>271</v>
      </c>
    </row>
    <row r="39" spans="9:12" ht="15" x14ac:dyDescent="0.25">
      <c r="I39" s="525">
        <v>25257</v>
      </c>
      <c r="J39" s="518" t="s">
        <v>320</v>
      </c>
      <c r="K39" s="522"/>
      <c r="L39" s="518" t="s">
        <v>271</v>
      </c>
    </row>
    <row r="40" spans="9:12" ht="15" x14ac:dyDescent="0.25">
      <c r="I40" s="525">
        <v>20993</v>
      </c>
      <c r="J40" s="518" t="s">
        <v>294</v>
      </c>
      <c r="K40" s="525">
        <v>1</v>
      </c>
      <c r="L40" s="518" t="s">
        <v>271</v>
      </c>
    </row>
    <row r="41" spans="9:12" ht="15" x14ac:dyDescent="0.25">
      <c r="I41" s="525">
        <v>24794</v>
      </c>
      <c r="J41" s="518" t="s">
        <v>307</v>
      </c>
      <c r="K41" s="525">
        <v>25</v>
      </c>
      <c r="L41" s="518" t="s">
        <v>271</v>
      </c>
    </row>
    <row r="42" spans="9:12" ht="15" x14ac:dyDescent="0.25">
      <c r="I42" s="525">
        <v>24793</v>
      </c>
      <c r="J42" s="518" t="s">
        <v>306</v>
      </c>
      <c r="K42" s="525">
        <v>2</v>
      </c>
      <c r="L42" s="518" t="s">
        <v>271</v>
      </c>
    </row>
    <row r="43" spans="9:12" ht="15" x14ac:dyDescent="0.25">
      <c r="I43" s="525">
        <v>24791</v>
      </c>
      <c r="J43" s="518" t="s">
        <v>304</v>
      </c>
      <c r="K43" s="525">
        <v>44</v>
      </c>
      <c r="L43" s="518" t="s">
        <v>271</v>
      </c>
    </row>
    <row r="44" spans="9:12" ht="15" x14ac:dyDescent="0.25">
      <c r="I44" s="525">
        <v>24792</v>
      </c>
      <c r="J44" s="518" t="s">
        <v>305</v>
      </c>
      <c r="K44" s="525">
        <v>5</v>
      </c>
      <c r="L44" s="518" t="s">
        <v>271</v>
      </c>
    </row>
    <row r="45" spans="9:12" ht="15" x14ac:dyDescent="0.25">
      <c r="I45" s="525">
        <v>25388</v>
      </c>
      <c r="J45" s="518" t="s">
        <v>375</v>
      </c>
      <c r="K45" s="522"/>
      <c r="L45" s="518" t="s">
        <v>346</v>
      </c>
    </row>
    <row r="46" spans="9:12" ht="15" x14ac:dyDescent="0.25">
      <c r="I46" s="525">
        <v>25572</v>
      </c>
      <c r="J46" s="518" t="s">
        <v>323</v>
      </c>
      <c r="K46" s="522"/>
      <c r="L46" s="518" t="s">
        <v>271</v>
      </c>
    </row>
    <row r="47" spans="9:12" ht="15" x14ac:dyDescent="0.25">
      <c r="I47" s="525">
        <v>25106</v>
      </c>
      <c r="J47" s="518" t="s">
        <v>311</v>
      </c>
      <c r="K47" s="522"/>
      <c r="L47" s="518" t="s">
        <v>271</v>
      </c>
    </row>
    <row r="48" spans="9:12" ht="15" x14ac:dyDescent="0.25">
      <c r="I48" s="525">
        <v>25043</v>
      </c>
      <c r="J48" s="518" t="s">
        <v>310</v>
      </c>
      <c r="K48" s="525">
        <v>8</v>
      </c>
      <c r="L48" s="518" t="s">
        <v>271</v>
      </c>
    </row>
    <row r="49" spans="9:12" ht="15" x14ac:dyDescent="0.25">
      <c r="I49" s="525">
        <v>24768</v>
      </c>
      <c r="J49" s="518" t="s">
        <v>360</v>
      </c>
      <c r="K49" s="525">
        <v>2</v>
      </c>
      <c r="L49" s="518" t="s">
        <v>346</v>
      </c>
    </row>
    <row r="50" spans="9:12" ht="15" x14ac:dyDescent="0.25">
      <c r="I50" s="525">
        <v>25720</v>
      </c>
      <c r="J50" s="518" t="s">
        <v>330</v>
      </c>
      <c r="K50" s="525">
        <v>1</v>
      </c>
      <c r="L50" s="518" t="s">
        <v>331</v>
      </c>
    </row>
    <row r="51" spans="9:12" ht="15" x14ac:dyDescent="0.25">
      <c r="I51" s="525">
        <v>25240</v>
      </c>
      <c r="J51" s="518" t="s">
        <v>319</v>
      </c>
      <c r="K51" s="522"/>
      <c r="L51" s="518" t="s">
        <v>271</v>
      </c>
    </row>
    <row r="52" spans="9:12" ht="15" x14ac:dyDescent="0.25">
      <c r="I52" s="525">
        <v>24362</v>
      </c>
      <c r="J52" s="518" t="s">
        <v>299</v>
      </c>
      <c r="K52" s="522"/>
      <c r="L52" s="518" t="s">
        <v>271</v>
      </c>
    </row>
    <row r="53" spans="9:12" ht="15" x14ac:dyDescent="0.25">
      <c r="I53" s="525">
        <v>25541</v>
      </c>
      <c r="J53" s="518" t="s">
        <v>322</v>
      </c>
      <c r="K53" s="522"/>
      <c r="L53" s="518" t="s">
        <v>271</v>
      </c>
    </row>
    <row r="54" spans="9:12" ht="15" x14ac:dyDescent="0.25">
      <c r="I54" s="525">
        <v>24363</v>
      </c>
      <c r="J54" s="518" t="s">
        <v>322</v>
      </c>
      <c r="K54" s="525">
        <v>4</v>
      </c>
      <c r="L54" s="518" t="s">
        <v>271</v>
      </c>
    </row>
    <row r="55" spans="9:12" ht="15" x14ac:dyDescent="0.25">
      <c r="I55" s="525">
        <v>25258</v>
      </c>
      <c r="J55" s="518" t="s">
        <v>321</v>
      </c>
      <c r="K55" s="522"/>
      <c r="L55" s="518" t="s">
        <v>271</v>
      </c>
    </row>
    <row r="56" spans="9:12" ht="15" x14ac:dyDescent="0.25">
      <c r="I56" s="525">
        <v>25793</v>
      </c>
      <c r="J56" s="518" t="s">
        <v>718</v>
      </c>
      <c r="K56" s="522"/>
      <c r="L56" s="518" t="s">
        <v>273</v>
      </c>
    </row>
    <row r="57" spans="9:12" ht="15" x14ac:dyDescent="0.25">
      <c r="I57" s="525">
        <v>25702</v>
      </c>
      <c r="J57" s="518" t="s">
        <v>329</v>
      </c>
      <c r="K57" s="525">
        <v>1</v>
      </c>
      <c r="L57" s="518" t="s">
        <v>273</v>
      </c>
    </row>
    <row r="58" spans="9:12" ht="15" x14ac:dyDescent="0.25">
      <c r="I58" s="525">
        <v>25657</v>
      </c>
      <c r="J58" s="518" t="s">
        <v>326</v>
      </c>
      <c r="K58" s="522"/>
      <c r="L58" s="518" t="s">
        <v>327</v>
      </c>
    </row>
    <row r="59" spans="9:12" ht="15" x14ac:dyDescent="0.25">
      <c r="I59" s="525">
        <v>25636</v>
      </c>
      <c r="J59" s="518" t="s">
        <v>324</v>
      </c>
      <c r="K59" s="525">
        <v>1</v>
      </c>
      <c r="L59" s="518" t="s">
        <v>271</v>
      </c>
    </row>
    <row r="60" spans="9:12" ht="15" x14ac:dyDescent="0.25">
      <c r="I60" s="525">
        <v>25216</v>
      </c>
      <c r="J60" s="518" t="s">
        <v>317</v>
      </c>
      <c r="K60" s="525">
        <v>21</v>
      </c>
      <c r="L60" s="518" t="s">
        <v>271</v>
      </c>
    </row>
    <row r="61" spans="9:12" ht="15" x14ac:dyDescent="0.25">
      <c r="I61" s="525">
        <v>24937</v>
      </c>
      <c r="J61" s="518" t="s">
        <v>308</v>
      </c>
      <c r="K61" s="522"/>
      <c r="L61" s="518" t="s">
        <v>271</v>
      </c>
    </row>
    <row r="62" spans="9:12" ht="15" x14ac:dyDescent="0.25">
      <c r="I62" s="525">
        <v>25858</v>
      </c>
      <c r="J62" s="518" t="s">
        <v>1175</v>
      </c>
      <c r="K62" s="525">
        <v>2</v>
      </c>
      <c r="L62" s="518" t="s">
        <v>271</v>
      </c>
    </row>
    <row r="63" spans="9:12" ht="15" x14ac:dyDescent="0.25">
      <c r="I63" s="525">
        <v>19309</v>
      </c>
      <c r="J63" s="518" t="s">
        <v>274</v>
      </c>
      <c r="K63" s="522"/>
      <c r="L63" s="518" t="s">
        <v>275</v>
      </c>
    </row>
    <row r="64" spans="9:12" ht="15" x14ac:dyDescent="0.25">
      <c r="I64" s="525">
        <v>22020</v>
      </c>
      <c r="J64" s="518" t="s">
        <v>295</v>
      </c>
      <c r="K64" s="525">
        <v>2</v>
      </c>
      <c r="L64" s="518" t="s">
        <v>271</v>
      </c>
    </row>
    <row r="65" spans="9:12" ht="15" x14ac:dyDescent="0.25">
      <c r="I65" s="525">
        <v>25145</v>
      </c>
      <c r="J65" s="518" t="s">
        <v>312</v>
      </c>
      <c r="K65" s="522"/>
      <c r="L65" s="518" t="s">
        <v>271</v>
      </c>
    </row>
    <row r="66" spans="9:12" ht="15" x14ac:dyDescent="0.25">
      <c r="I66" s="525">
        <v>25685</v>
      </c>
      <c r="J66" s="518" t="s">
        <v>328</v>
      </c>
      <c r="K66" s="522"/>
      <c r="L66" s="518" t="s">
        <v>271</v>
      </c>
    </row>
    <row r="67" spans="9:12" ht="15" x14ac:dyDescent="0.25">
      <c r="I67" s="525">
        <v>25849</v>
      </c>
      <c r="J67" s="518" t="s">
        <v>965</v>
      </c>
      <c r="K67" s="525">
        <v>13</v>
      </c>
      <c r="L67" s="518" t="s">
        <v>271</v>
      </c>
    </row>
    <row r="68" spans="9:12" ht="15" x14ac:dyDescent="0.25">
      <c r="I68" s="525">
        <v>20571</v>
      </c>
      <c r="J68" s="518" t="s">
        <v>345</v>
      </c>
      <c r="K68" s="525">
        <v>16</v>
      </c>
      <c r="L68" s="518" t="s">
        <v>346</v>
      </c>
    </row>
    <row r="69" spans="9:12" ht="15" x14ac:dyDescent="0.25">
      <c r="I69" s="525">
        <v>24669</v>
      </c>
      <c r="J69" s="518" t="s">
        <v>302</v>
      </c>
      <c r="K69" s="525">
        <v>14</v>
      </c>
      <c r="L69" s="518" t="s">
        <v>271</v>
      </c>
    </row>
    <row r="70" spans="9:12" ht="15" x14ac:dyDescent="0.25">
      <c r="I70" s="525">
        <v>22853</v>
      </c>
      <c r="J70" s="518" t="s">
        <v>296</v>
      </c>
      <c r="K70" s="525">
        <v>5</v>
      </c>
      <c r="L70" s="518" t="s">
        <v>271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opLeftCell="E14" zoomScale="70" zoomScaleNormal="70" zoomScaleSheetLayoutView="70" zoomScalePageLayoutView="70" workbookViewId="0">
      <selection activeCell="I3" sqref="I3"/>
    </sheetView>
  </sheetViews>
  <sheetFormatPr defaultRowHeight="15" customHeight="1" x14ac:dyDescent="0.2"/>
  <cols>
    <col min="1" max="1" width="1.5703125" style="142" customWidth="1"/>
    <col min="2" max="2" width="24.7109375" style="77" customWidth="1"/>
    <col min="3" max="3" width="12.85546875" style="448" customWidth="1"/>
    <col min="4" max="4" width="15.28515625" style="103" customWidth="1"/>
    <col min="5" max="5" width="24.7109375" style="103" bestFit="1" customWidth="1"/>
    <col min="6" max="6" width="1.28515625" style="77" customWidth="1"/>
    <col min="7" max="7" width="16.7109375" style="147" customWidth="1"/>
    <col min="8" max="8" width="2.85546875" style="147" customWidth="1"/>
    <col min="9" max="9" width="9.7109375" style="147" bestFit="1" customWidth="1"/>
    <col min="10" max="10" width="32" style="147" customWidth="1"/>
    <col min="11" max="11" width="13.5703125" style="147" customWidth="1"/>
    <col min="12" max="12" width="23.7109375" style="77" customWidth="1"/>
    <col min="13" max="13" width="13.85546875" style="77" customWidth="1"/>
    <col min="14" max="16384" width="9.140625" style="77"/>
  </cols>
  <sheetData>
    <row r="1" spans="2:13" s="142" customFormat="1" ht="15" customHeight="1" x14ac:dyDescent="0.2">
      <c r="C1" s="448"/>
      <c r="D1" s="143"/>
      <c r="E1" s="143"/>
      <c r="G1" s="147"/>
      <c r="H1" s="147"/>
      <c r="I1" s="147"/>
      <c r="J1" s="147"/>
      <c r="K1" s="147"/>
    </row>
    <row r="2" spans="2:13" s="104" customFormat="1" ht="43.5" customHeight="1" x14ac:dyDescent="0.35">
      <c r="B2" s="576" t="s">
        <v>135</v>
      </c>
      <c r="C2" s="576"/>
      <c r="D2" s="576"/>
      <c r="E2" s="576"/>
      <c r="G2" s="577" t="s">
        <v>134</v>
      </c>
      <c r="H2" s="577"/>
      <c r="I2" s="577"/>
      <c r="J2" s="577"/>
      <c r="K2" s="577"/>
      <c r="L2" s="577"/>
      <c r="M2" s="577"/>
    </row>
    <row r="3" spans="2:13" ht="26.25" customHeight="1" x14ac:dyDescent="0.2">
      <c r="B3" s="151" t="s">
        <v>130</v>
      </c>
      <c r="C3" s="449" t="s">
        <v>169</v>
      </c>
      <c r="D3" s="152" t="s">
        <v>131</v>
      </c>
      <c r="E3" s="152" t="s">
        <v>132</v>
      </c>
      <c r="G3" s="163" t="s">
        <v>189</v>
      </c>
      <c r="H3" s="163"/>
      <c r="I3" s="506">
        <f>COUNTA(I6:I39)</f>
        <v>31</v>
      </c>
      <c r="J3" s="505" t="s">
        <v>685</v>
      </c>
      <c r="K3" s="504"/>
      <c r="L3" s="164"/>
      <c r="M3" s="164"/>
    </row>
    <row r="4" spans="2:13" ht="15" customHeight="1" x14ac:dyDescent="0.2">
      <c r="B4" s="153" t="s">
        <v>824</v>
      </c>
      <c r="C4" s="450">
        <f>ROUND(('Registration and Servicing'!R4+'Registration and Servicing'!R3+'Registration and Servicing'!R10)*0.2,0)</f>
        <v>13</v>
      </c>
      <c r="D4" s="154">
        <f>COUNTIF($E$11:E76,B4)</f>
        <v>12</v>
      </c>
      <c r="E4" s="155">
        <f>D4/C4</f>
        <v>0.92307692307692313</v>
      </c>
      <c r="G4" s="163"/>
      <c r="H4" s="163"/>
      <c r="I4" s="506">
        <f>COUNTIF(H44:H97,"X")</f>
        <v>10</v>
      </c>
      <c r="J4" s="505" t="s">
        <v>1067</v>
      </c>
      <c r="K4" s="504"/>
      <c r="L4" s="164"/>
      <c r="M4" s="578" t="s">
        <v>129</v>
      </c>
    </row>
    <row r="5" spans="2:13" ht="19.5" customHeight="1" x14ac:dyDescent="0.2">
      <c r="B5" s="153" t="s">
        <v>825</v>
      </c>
      <c r="C5" s="451">
        <f>ROUND(('Registration and Servicing'!R8+'Registration and Servicing'!R14)*0.2,0)</f>
        <v>10</v>
      </c>
      <c r="D5" s="154">
        <f>COUNTIF($E$11:E77,B5)</f>
        <v>8</v>
      </c>
      <c r="E5" s="155">
        <f>D5/C5</f>
        <v>0.8</v>
      </c>
      <c r="G5" s="163" t="s">
        <v>101</v>
      </c>
      <c r="H5" s="163"/>
      <c r="I5" s="163" t="s">
        <v>122</v>
      </c>
      <c r="J5" s="162" t="s">
        <v>123</v>
      </c>
      <c r="K5" s="162" t="s">
        <v>787</v>
      </c>
      <c r="L5" s="414" t="s">
        <v>128</v>
      </c>
      <c r="M5" s="579"/>
    </row>
    <row r="6" spans="2:13" ht="15" customHeight="1" x14ac:dyDescent="0.25">
      <c r="B6" s="153" t="s">
        <v>826</v>
      </c>
      <c r="C6" s="451">
        <f>ROUND(('Registration and Servicing'!R6+'Registration and Servicing'!R7)*0.2,0)</f>
        <v>12</v>
      </c>
      <c r="D6" s="483">
        <f>COUNTIF($E$11:E78,B6)</f>
        <v>13</v>
      </c>
      <c r="E6" s="155">
        <f>D6/C6</f>
        <v>1.0833333333333333</v>
      </c>
      <c r="G6" s="215" t="s">
        <v>22</v>
      </c>
      <c r="H6" s="215"/>
      <c r="I6" s="203">
        <v>25714</v>
      </c>
      <c r="J6" s="204" t="s">
        <v>136</v>
      </c>
      <c r="K6" s="206">
        <v>41053</v>
      </c>
      <c r="L6" s="205" t="s">
        <v>157</v>
      </c>
      <c r="M6" s="206">
        <v>40940</v>
      </c>
    </row>
    <row r="7" spans="2:13" ht="15" customHeight="1" x14ac:dyDescent="0.25">
      <c r="B7" s="153" t="s">
        <v>133</v>
      </c>
      <c r="C7" s="451">
        <f>ROUND(('Registration and Servicing'!R5+'Registration and Servicing'!R11+'Registration and Servicing'!R9)*0.2,0)</f>
        <v>13</v>
      </c>
      <c r="D7" s="154">
        <f>COUNTIF($E$11:E79,B7)</f>
        <v>10</v>
      </c>
      <c r="E7" s="155">
        <f>D7/C7</f>
        <v>0.76923076923076927</v>
      </c>
      <c r="G7" s="216" t="s">
        <v>75</v>
      </c>
      <c r="H7" s="216"/>
      <c r="I7" s="207">
        <v>25742</v>
      </c>
      <c r="J7" s="208" t="s">
        <v>146</v>
      </c>
      <c r="K7" s="211">
        <v>41114</v>
      </c>
      <c r="L7" s="210" t="s">
        <v>188</v>
      </c>
      <c r="M7" s="211"/>
    </row>
    <row r="8" spans="2:13" ht="15" customHeight="1" x14ac:dyDescent="0.2">
      <c r="B8" s="503" t="s">
        <v>1178</v>
      </c>
      <c r="C8" s="502">
        <f>SUM(C4:C7)</f>
        <v>48</v>
      </c>
      <c r="D8" s="501">
        <f>SUM(D4:D7)</f>
        <v>43</v>
      </c>
      <c r="E8" s="566">
        <f>D8/C8</f>
        <v>0.89583333333333337</v>
      </c>
      <c r="G8" s="216" t="s">
        <v>76</v>
      </c>
      <c r="H8" s="216"/>
      <c r="I8" s="207">
        <v>25731</v>
      </c>
      <c r="J8" s="212" t="s">
        <v>143</v>
      </c>
      <c r="K8" s="211">
        <v>41087</v>
      </c>
      <c r="L8" s="210" t="s">
        <v>157</v>
      </c>
      <c r="M8" s="211">
        <v>41087</v>
      </c>
    </row>
    <row r="9" spans="2:13" ht="15" customHeight="1" x14ac:dyDescent="0.2">
      <c r="B9" s="156"/>
      <c r="C9" s="452"/>
      <c r="D9" s="156"/>
      <c r="E9" s="156"/>
      <c r="G9" s="216" t="s">
        <v>50</v>
      </c>
      <c r="H9" s="216"/>
      <c r="I9" s="207">
        <v>25727</v>
      </c>
      <c r="J9" s="213" t="s">
        <v>125</v>
      </c>
      <c r="K9" s="211">
        <v>41144</v>
      </c>
      <c r="L9" s="210" t="s">
        <v>188</v>
      </c>
      <c r="M9" s="211"/>
    </row>
    <row r="10" spans="2:13" ht="15" customHeight="1" x14ac:dyDescent="0.2">
      <c r="B10" s="151" t="s">
        <v>101</v>
      </c>
      <c r="C10" s="453" t="s">
        <v>122</v>
      </c>
      <c r="D10" s="152" t="s">
        <v>127</v>
      </c>
      <c r="E10" s="152" t="s">
        <v>130</v>
      </c>
      <c r="G10" s="216" t="s">
        <v>20</v>
      </c>
      <c r="H10" s="216"/>
      <c r="I10" s="207">
        <v>25735</v>
      </c>
      <c r="J10" s="214" t="s">
        <v>141</v>
      </c>
      <c r="K10" s="211">
        <v>41151</v>
      </c>
      <c r="L10" s="210" t="s">
        <v>157</v>
      </c>
      <c r="M10" s="211">
        <v>41151</v>
      </c>
    </row>
    <row r="11" spans="2:13" ht="15" customHeight="1" x14ac:dyDescent="0.2">
      <c r="B11" s="157" t="s">
        <v>24</v>
      </c>
      <c r="C11" s="454">
        <v>25253</v>
      </c>
      <c r="D11" s="158">
        <v>41038</v>
      </c>
      <c r="E11" s="153" t="s">
        <v>826</v>
      </c>
      <c r="G11" s="216" t="s">
        <v>20</v>
      </c>
      <c r="H11" s="216"/>
      <c r="I11" s="207">
        <v>25755</v>
      </c>
      <c r="J11" s="214" t="s">
        <v>735</v>
      </c>
      <c r="K11" s="211">
        <v>41212</v>
      </c>
      <c r="L11" s="210" t="s">
        <v>157</v>
      </c>
      <c r="M11" s="211">
        <v>41212</v>
      </c>
    </row>
    <row r="12" spans="2:13" ht="15" customHeight="1" x14ac:dyDescent="0.2">
      <c r="B12" s="157" t="s">
        <v>76</v>
      </c>
      <c r="C12" s="454">
        <v>24424</v>
      </c>
      <c r="D12" s="158">
        <v>41039</v>
      </c>
      <c r="E12" s="153" t="s">
        <v>825</v>
      </c>
      <c r="G12" s="216" t="s">
        <v>20</v>
      </c>
      <c r="H12" s="216"/>
      <c r="I12" s="207">
        <v>25752</v>
      </c>
      <c r="J12" s="214" t="s">
        <v>260</v>
      </c>
      <c r="K12" s="211">
        <v>41199</v>
      </c>
      <c r="L12" s="210" t="s">
        <v>157</v>
      </c>
      <c r="M12" s="211">
        <v>41199</v>
      </c>
    </row>
    <row r="13" spans="2:13" ht="15" customHeight="1" x14ac:dyDescent="0.2">
      <c r="B13" s="157" t="s">
        <v>76</v>
      </c>
      <c r="C13" s="454">
        <v>24363</v>
      </c>
      <c r="D13" s="158">
        <v>41032</v>
      </c>
      <c r="E13" s="153" t="s">
        <v>825</v>
      </c>
      <c r="G13" s="216" t="s">
        <v>20</v>
      </c>
      <c r="H13" s="216"/>
      <c r="I13" s="207">
        <v>25754</v>
      </c>
      <c r="J13" s="214" t="s">
        <v>261</v>
      </c>
      <c r="K13" s="211">
        <v>41192</v>
      </c>
      <c r="L13" s="210" t="s">
        <v>157</v>
      </c>
      <c r="M13" s="211">
        <v>41192</v>
      </c>
    </row>
    <row r="14" spans="2:13" ht="15" customHeight="1" x14ac:dyDescent="0.2">
      <c r="B14" s="159" t="s">
        <v>22</v>
      </c>
      <c r="C14" s="454">
        <v>19437</v>
      </c>
      <c r="D14" s="158">
        <v>41065</v>
      </c>
      <c r="E14" s="153" t="s">
        <v>825</v>
      </c>
      <c r="G14" s="216" t="s">
        <v>21</v>
      </c>
      <c r="H14" s="216"/>
      <c r="I14" s="207">
        <v>25740</v>
      </c>
      <c r="J14" s="214" t="s">
        <v>648</v>
      </c>
      <c r="K14" s="211">
        <v>41205</v>
      </c>
      <c r="L14" s="210" t="s">
        <v>157</v>
      </c>
      <c r="M14" s="211">
        <v>41205</v>
      </c>
    </row>
    <row r="15" spans="2:13" ht="15" customHeight="1" x14ac:dyDescent="0.2">
      <c r="B15" s="159" t="s">
        <v>20</v>
      </c>
      <c r="C15" s="454">
        <v>19756</v>
      </c>
      <c r="D15" s="158">
        <v>41122</v>
      </c>
      <c r="E15" s="153" t="s">
        <v>826</v>
      </c>
      <c r="G15" s="216" t="s">
        <v>20</v>
      </c>
      <c r="H15" s="216"/>
      <c r="I15" s="377">
        <v>25734</v>
      </c>
      <c r="J15" s="214" t="s">
        <v>259</v>
      </c>
      <c r="K15" s="378">
        <v>41214</v>
      </c>
      <c r="L15" s="210" t="s">
        <v>157</v>
      </c>
      <c r="M15" s="378">
        <v>41214</v>
      </c>
    </row>
    <row r="16" spans="2:13" ht="15" customHeight="1" x14ac:dyDescent="0.2">
      <c r="B16" s="159" t="s">
        <v>20</v>
      </c>
      <c r="C16" s="454">
        <v>20104</v>
      </c>
      <c r="D16" s="158">
        <v>41122</v>
      </c>
      <c r="E16" s="153" t="s">
        <v>826</v>
      </c>
      <c r="G16" s="216" t="s">
        <v>20</v>
      </c>
      <c r="H16" s="216"/>
      <c r="I16" s="377">
        <v>25760</v>
      </c>
      <c r="J16" s="214" t="s">
        <v>264</v>
      </c>
      <c r="K16" s="378">
        <v>41242</v>
      </c>
      <c r="L16" s="379" t="s">
        <v>157</v>
      </c>
      <c r="M16" s="378">
        <v>41242</v>
      </c>
    </row>
    <row r="17" spans="2:13" ht="15" customHeight="1" x14ac:dyDescent="0.2">
      <c r="B17" s="159" t="s">
        <v>20</v>
      </c>
      <c r="C17" s="454">
        <v>21132</v>
      </c>
      <c r="D17" s="158">
        <v>41149</v>
      </c>
      <c r="E17" s="153" t="s">
        <v>826</v>
      </c>
      <c r="G17" s="216" t="s">
        <v>20</v>
      </c>
      <c r="H17" s="216"/>
      <c r="I17" s="377">
        <v>25756</v>
      </c>
      <c r="J17" s="214" t="s">
        <v>263</v>
      </c>
      <c r="K17" s="378">
        <v>41242</v>
      </c>
      <c r="L17" s="379" t="s">
        <v>157</v>
      </c>
      <c r="M17" s="378">
        <v>41242</v>
      </c>
    </row>
    <row r="18" spans="2:13" ht="15" customHeight="1" x14ac:dyDescent="0.2">
      <c r="B18" s="159" t="s">
        <v>20</v>
      </c>
      <c r="C18" s="454">
        <v>24444</v>
      </c>
      <c r="D18" s="158">
        <v>41163</v>
      </c>
      <c r="E18" s="153" t="s">
        <v>826</v>
      </c>
      <c r="G18" s="411" t="s">
        <v>22</v>
      </c>
      <c r="H18" s="216"/>
      <c r="I18" s="377">
        <v>25707</v>
      </c>
      <c r="J18" s="214" t="s">
        <v>524</v>
      </c>
      <c r="K18" s="412">
        <v>41263</v>
      </c>
      <c r="L18" s="413" t="s">
        <v>157</v>
      </c>
      <c r="M18" s="412">
        <v>41030</v>
      </c>
    </row>
    <row r="19" spans="2:13" ht="15" customHeight="1" x14ac:dyDescent="0.2">
      <c r="B19" s="159" t="s">
        <v>20</v>
      </c>
      <c r="C19" s="455">
        <v>24394</v>
      </c>
      <c r="D19" s="158">
        <v>41163</v>
      </c>
      <c r="E19" s="153" t="s">
        <v>826</v>
      </c>
      <c r="G19" s="411" t="s">
        <v>22</v>
      </c>
      <c r="H19" s="216"/>
      <c r="I19" s="377">
        <v>25766</v>
      </c>
      <c r="J19" s="214" t="s">
        <v>827</v>
      </c>
      <c r="K19" s="412">
        <v>41262</v>
      </c>
      <c r="L19" s="413" t="s">
        <v>157</v>
      </c>
      <c r="M19" s="412">
        <v>41091</v>
      </c>
    </row>
    <row r="20" spans="2:13" ht="15" customHeight="1" x14ac:dyDescent="0.2">
      <c r="B20" s="159" t="s">
        <v>20</v>
      </c>
      <c r="C20" s="455">
        <v>20059</v>
      </c>
      <c r="D20" s="160">
        <v>41164</v>
      </c>
      <c r="E20" s="153" t="s">
        <v>826</v>
      </c>
      <c r="G20" s="411" t="s">
        <v>21</v>
      </c>
      <c r="H20" s="216"/>
      <c r="I20" s="377">
        <v>25751</v>
      </c>
      <c r="J20" s="214" t="s">
        <v>649</v>
      </c>
      <c r="K20" s="412">
        <v>41197</v>
      </c>
      <c r="L20" s="413" t="s">
        <v>157</v>
      </c>
      <c r="M20" s="412">
        <v>41197</v>
      </c>
    </row>
    <row r="21" spans="2:13" ht="15" customHeight="1" x14ac:dyDescent="0.2">
      <c r="B21" s="161" t="s">
        <v>53</v>
      </c>
      <c r="C21" s="455">
        <v>23043</v>
      </c>
      <c r="D21" s="160">
        <v>41164</v>
      </c>
      <c r="E21" s="153" t="s">
        <v>133</v>
      </c>
      <c r="G21" s="411" t="s">
        <v>22</v>
      </c>
      <c r="H21" s="216"/>
      <c r="I21" s="377">
        <v>25759</v>
      </c>
      <c r="J21" s="214" t="s">
        <v>828</v>
      </c>
      <c r="K21" s="412">
        <v>41247</v>
      </c>
      <c r="L21" s="413" t="s">
        <v>157</v>
      </c>
      <c r="M21" s="412">
        <v>41030</v>
      </c>
    </row>
    <row r="22" spans="2:13" ht="15" customHeight="1" x14ac:dyDescent="0.2">
      <c r="B22" s="161" t="s">
        <v>20</v>
      </c>
      <c r="C22" s="455">
        <v>20620</v>
      </c>
      <c r="D22" s="160">
        <v>41208</v>
      </c>
      <c r="E22" s="153" t="s">
        <v>826</v>
      </c>
      <c r="G22" s="411" t="s">
        <v>22</v>
      </c>
      <c r="H22" s="216"/>
      <c r="I22" s="377">
        <v>25778</v>
      </c>
      <c r="J22" s="214" t="s">
        <v>951</v>
      </c>
      <c r="K22" s="440">
        <v>41305</v>
      </c>
      <c r="L22" s="413" t="s">
        <v>157</v>
      </c>
      <c r="M22" s="440">
        <v>41305</v>
      </c>
    </row>
    <row r="23" spans="2:13" ht="15" customHeight="1" x14ac:dyDescent="0.2">
      <c r="B23" s="161" t="s">
        <v>23</v>
      </c>
      <c r="C23" s="455">
        <v>24412</v>
      </c>
      <c r="D23" s="160">
        <v>41158</v>
      </c>
      <c r="E23" s="153" t="s">
        <v>133</v>
      </c>
      <c r="G23" s="411" t="s">
        <v>22</v>
      </c>
      <c r="H23" s="216"/>
      <c r="I23" s="377">
        <v>25776</v>
      </c>
      <c r="J23" s="214" t="s">
        <v>952</v>
      </c>
      <c r="K23" s="440">
        <v>41302</v>
      </c>
      <c r="L23" s="413" t="s">
        <v>157</v>
      </c>
      <c r="M23" s="440">
        <v>41302</v>
      </c>
    </row>
    <row r="24" spans="2:13" ht="15" customHeight="1" x14ac:dyDescent="0.2">
      <c r="B24" s="161" t="s">
        <v>23</v>
      </c>
      <c r="C24" s="455">
        <v>25746</v>
      </c>
      <c r="D24" s="160">
        <v>41158</v>
      </c>
      <c r="E24" s="153" t="s">
        <v>133</v>
      </c>
      <c r="G24" s="411" t="s">
        <v>50</v>
      </c>
      <c r="H24" s="216"/>
      <c r="I24" s="377">
        <v>25737</v>
      </c>
      <c r="J24" s="214" t="s">
        <v>953</v>
      </c>
      <c r="K24" s="440">
        <v>41305</v>
      </c>
      <c r="L24" s="413" t="s">
        <v>157</v>
      </c>
      <c r="M24" s="440">
        <v>41305</v>
      </c>
    </row>
    <row r="25" spans="2:13" ht="15" customHeight="1" x14ac:dyDescent="0.2">
      <c r="B25" s="161" t="s">
        <v>23</v>
      </c>
      <c r="C25" s="455">
        <v>25679</v>
      </c>
      <c r="D25" s="160">
        <v>41213</v>
      </c>
      <c r="E25" s="153" t="s">
        <v>133</v>
      </c>
      <c r="G25" s="411" t="s">
        <v>50</v>
      </c>
      <c r="H25" s="216"/>
      <c r="I25" s="377">
        <v>25743</v>
      </c>
      <c r="J25" s="214" t="s">
        <v>954</v>
      </c>
      <c r="K25" s="440">
        <v>41305</v>
      </c>
      <c r="L25" s="441" t="s">
        <v>188</v>
      </c>
      <c r="M25" s="440"/>
    </row>
    <row r="26" spans="2:13" ht="15" customHeight="1" x14ac:dyDescent="0.2">
      <c r="B26" s="161" t="s">
        <v>23</v>
      </c>
      <c r="C26" s="455">
        <v>24231</v>
      </c>
      <c r="D26" s="160">
        <v>41213</v>
      </c>
      <c r="E26" s="153" t="s">
        <v>133</v>
      </c>
      <c r="G26" s="411" t="s">
        <v>50</v>
      </c>
      <c r="H26" s="216"/>
      <c r="I26" s="377">
        <v>25641</v>
      </c>
      <c r="J26" s="214" t="s">
        <v>955</v>
      </c>
      <c r="K26" s="440">
        <v>41304</v>
      </c>
      <c r="L26" s="441" t="s">
        <v>188</v>
      </c>
      <c r="M26" s="440"/>
    </row>
    <row r="27" spans="2:13" ht="15" customHeight="1" x14ac:dyDescent="0.2">
      <c r="B27" s="161" t="s">
        <v>5</v>
      </c>
      <c r="C27" s="455">
        <v>22876</v>
      </c>
      <c r="D27" s="160">
        <v>41123</v>
      </c>
      <c r="E27" s="153" t="s">
        <v>133</v>
      </c>
      <c r="G27" s="411" t="s">
        <v>53</v>
      </c>
      <c r="H27" s="216"/>
      <c r="I27" s="377">
        <v>25775</v>
      </c>
      <c r="J27" s="214" t="s">
        <v>956</v>
      </c>
      <c r="K27" s="440">
        <v>41298</v>
      </c>
      <c r="L27" s="413" t="s">
        <v>157</v>
      </c>
      <c r="M27" s="440">
        <v>41298</v>
      </c>
    </row>
    <row r="28" spans="2:13" ht="15" customHeight="1" x14ac:dyDescent="0.2">
      <c r="B28" s="161" t="s">
        <v>5</v>
      </c>
      <c r="C28" s="455">
        <v>20933</v>
      </c>
      <c r="D28" s="160">
        <v>41123</v>
      </c>
      <c r="E28" s="153" t="s">
        <v>133</v>
      </c>
      <c r="G28" s="411" t="s">
        <v>53</v>
      </c>
      <c r="H28" s="216"/>
      <c r="I28" s="377">
        <v>25765</v>
      </c>
      <c r="J28" s="458" t="s">
        <v>614</v>
      </c>
      <c r="K28" s="412">
        <v>41327</v>
      </c>
      <c r="L28" s="413" t="s">
        <v>157</v>
      </c>
      <c r="M28" s="412">
        <v>41327</v>
      </c>
    </row>
    <row r="29" spans="2:13" ht="15" customHeight="1" x14ac:dyDescent="0.2">
      <c r="B29" s="375" t="s">
        <v>75</v>
      </c>
      <c r="C29" s="456">
        <v>19644</v>
      </c>
      <c r="D29" s="376">
        <v>41208</v>
      </c>
      <c r="E29" s="153" t="s">
        <v>824</v>
      </c>
      <c r="G29" s="411" t="s">
        <v>22</v>
      </c>
      <c r="H29" s="216"/>
      <c r="I29" s="377">
        <v>25779</v>
      </c>
      <c r="J29" s="458" t="s">
        <v>531</v>
      </c>
      <c r="K29" s="412">
        <v>41318</v>
      </c>
      <c r="L29" s="413" t="s">
        <v>157</v>
      </c>
      <c r="M29" s="412">
        <v>41306</v>
      </c>
    </row>
    <row r="30" spans="2:13" ht="15" customHeight="1" x14ac:dyDescent="0.2">
      <c r="B30" s="375" t="s">
        <v>75</v>
      </c>
      <c r="C30" s="456">
        <v>25118</v>
      </c>
      <c r="D30" s="376">
        <v>41208</v>
      </c>
      <c r="E30" s="153" t="s">
        <v>824</v>
      </c>
      <c r="G30" s="411" t="s">
        <v>20</v>
      </c>
      <c r="H30" s="216"/>
      <c r="I30" s="377">
        <v>25770</v>
      </c>
      <c r="J30" s="458" t="s">
        <v>265</v>
      </c>
      <c r="K30" s="412">
        <v>41306</v>
      </c>
      <c r="L30" s="413" t="s">
        <v>188</v>
      </c>
      <c r="M30" s="412">
        <v>41306</v>
      </c>
    </row>
    <row r="31" spans="2:13" ht="15" customHeight="1" x14ac:dyDescent="0.2">
      <c r="B31" s="375" t="s">
        <v>75</v>
      </c>
      <c r="C31" s="456">
        <v>24885</v>
      </c>
      <c r="D31" s="376">
        <v>41171</v>
      </c>
      <c r="E31" s="153" t="s">
        <v>824</v>
      </c>
      <c r="G31" s="411" t="s">
        <v>75</v>
      </c>
      <c r="H31" s="216"/>
      <c r="I31" s="377">
        <v>22</v>
      </c>
      <c r="J31" s="458" t="s">
        <v>731</v>
      </c>
      <c r="K31" s="412">
        <v>41306</v>
      </c>
      <c r="L31" s="413" t="s">
        <v>157</v>
      </c>
      <c r="M31" s="412">
        <v>41306</v>
      </c>
    </row>
    <row r="32" spans="2:13" ht="15" customHeight="1" x14ac:dyDescent="0.2">
      <c r="B32" s="408" t="s">
        <v>20</v>
      </c>
      <c r="C32" s="409">
        <v>23437</v>
      </c>
      <c r="D32" s="410">
        <v>41260</v>
      </c>
      <c r="E32" s="153" t="s">
        <v>826</v>
      </c>
      <c r="G32" s="411" t="s">
        <v>5</v>
      </c>
      <c r="H32" s="216"/>
      <c r="I32" s="377">
        <v>25686</v>
      </c>
      <c r="J32" s="214" t="s">
        <v>1061</v>
      </c>
      <c r="K32" s="440">
        <v>41340</v>
      </c>
      <c r="L32" s="413" t="s">
        <v>157</v>
      </c>
      <c r="M32" s="440">
        <v>41340</v>
      </c>
    </row>
    <row r="33" spans="2:13" ht="15" customHeight="1" x14ac:dyDescent="0.2">
      <c r="B33" s="408" t="s">
        <v>21</v>
      </c>
      <c r="C33" s="409">
        <v>25541</v>
      </c>
      <c r="D33" s="410">
        <v>41253</v>
      </c>
      <c r="E33" s="153" t="s">
        <v>825</v>
      </c>
      <c r="G33" s="411" t="s">
        <v>50</v>
      </c>
      <c r="H33" s="216"/>
      <c r="I33" s="482">
        <v>25728</v>
      </c>
      <c r="J33" s="214" t="s">
        <v>382</v>
      </c>
      <c r="K33" s="440">
        <v>41340</v>
      </c>
      <c r="L33" s="413" t="s">
        <v>157</v>
      </c>
      <c r="M33" s="440">
        <v>41340</v>
      </c>
    </row>
    <row r="34" spans="2:13" ht="15" customHeight="1" x14ac:dyDescent="0.2">
      <c r="B34" s="408" t="s">
        <v>50</v>
      </c>
      <c r="C34" s="409">
        <v>8358</v>
      </c>
      <c r="D34" s="410">
        <v>41250</v>
      </c>
      <c r="E34" s="153" t="s">
        <v>824</v>
      </c>
      <c r="G34" s="411" t="s">
        <v>75</v>
      </c>
      <c r="H34" s="216"/>
      <c r="I34" s="377">
        <v>25773</v>
      </c>
      <c r="J34" s="214" t="s">
        <v>1062</v>
      </c>
      <c r="K34" s="440">
        <v>41358</v>
      </c>
      <c r="L34" s="413" t="s">
        <v>157</v>
      </c>
      <c r="M34" s="440">
        <v>41358</v>
      </c>
    </row>
    <row r="35" spans="2:13" ht="15" customHeight="1" x14ac:dyDescent="0.2">
      <c r="B35" s="408" t="s">
        <v>50</v>
      </c>
      <c r="C35" s="409">
        <v>25080</v>
      </c>
      <c r="D35" s="410">
        <v>41249</v>
      </c>
      <c r="E35" s="153" t="s">
        <v>824</v>
      </c>
      <c r="G35" s="570" t="s">
        <v>76</v>
      </c>
      <c r="H35" s="216"/>
      <c r="I35" s="571">
        <v>25771</v>
      </c>
      <c r="J35" s="214" t="s">
        <v>332</v>
      </c>
      <c r="K35" s="572">
        <v>41285</v>
      </c>
      <c r="L35" s="573" t="s">
        <v>1179</v>
      </c>
      <c r="M35" s="572">
        <v>41285</v>
      </c>
    </row>
    <row r="36" spans="2:13" ht="15" customHeight="1" x14ac:dyDescent="0.2">
      <c r="B36" s="408" t="s">
        <v>50</v>
      </c>
      <c r="C36" s="409">
        <v>21064</v>
      </c>
      <c r="D36" s="410">
        <v>41249</v>
      </c>
      <c r="E36" s="153" t="s">
        <v>824</v>
      </c>
      <c r="G36" s="411" t="s">
        <v>20</v>
      </c>
      <c r="H36" s="216"/>
      <c r="I36" s="377">
        <v>25763</v>
      </c>
      <c r="J36" s="214" t="s">
        <v>265</v>
      </c>
      <c r="K36" s="440">
        <v>41302</v>
      </c>
      <c r="L36" s="441" t="s">
        <v>157</v>
      </c>
      <c r="M36" s="440">
        <v>41302</v>
      </c>
    </row>
    <row r="37" spans="2:13" ht="15" customHeight="1" x14ac:dyDescent="0.2">
      <c r="B37" s="408" t="s">
        <v>20</v>
      </c>
      <c r="C37" s="409">
        <v>25661</v>
      </c>
      <c r="D37" s="410">
        <v>41253</v>
      </c>
      <c r="E37" s="153" t="s">
        <v>826</v>
      </c>
      <c r="G37" s="411"/>
      <c r="H37" s="216"/>
      <c r="I37" s="377"/>
      <c r="J37" s="214"/>
      <c r="K37" s="440"/>
      <c r="L37" s="413"/>
      <c r="M37" s="440"/>
    </row>
    <row r="38" spans="2:13" ht="15" customHeight="1" x14ac:dyDescent="0.2">
      <c r="B38" s="408" t="s">
        <v>22</v>
      </c>
      <c r="C38" s="409">
        <v>25422</v>
      </c>
      <c r="D38" s="439">
        <v>41292</v>
      </c>
      <c r="E38" s="153" t="s">
        <v>824</v>
      </c>
      <c r="G38" s="411"/>
      <c r="H38" s="216"/>
      <c r="I38" s="207"/>
      <c r="J38" s="214"/>
      <c r="K38" s="209"/>
      <c r="L38" s="210"/>
      <c r="M38" s="211"/>
    </row>
    <row r="39" spans="2:13" ht="15" customHeight="1" x14ac:dyDescent="0.2">
      <c r="B39" s="161" t="s">
        <v>22</v>
      </c>
      <c r="C39" s="455">
        <v>24720</v>
      </c>
      <c r="D39" s="439">
        <v>41289</v>
      </c>
      <c r="E39" s="153" t="s">
        <v>824</v>
      </c>
      <c r="G39" s="580" t="s">
        <v>1066</v>
      </c>
      <c r="H39" s="580"/>
      <c r="I39" s="580"/>
      <c r="J39" s="580"/>
      <c r="K39" s="580"/>
      <c r="L39" s="165"/>
      <c r="M39" s="166"/>
    </row>
    <row r="40" spans="2:13" ht="15" customHeight="1" x14ac:dyDescent="0.2">
      <c r="B40" s="161" t="s">
        <v>20</v>
      </c>
      <c r="C40" s="455">
        <v>25798</v>
      </c>
      <c r="D40" s="439">
        <v>41290</v>
      </c>
      <c r="E40" s="153" t="s">
        <v>826</v>
      </c>
      <c r="G40" s="580"/>
      <c r="H40" s="580"/>
      <c r="I40" s="580"/>
      <c r="J40" s="580"/>
      <c r="K40" s="580"/>
      <c r="L40" s="174"/>
      <c r="M40" s="174"/>
    </row>
    <row r="41" spans="2:13" ht="15" customHeight="1" x14ac:dyDescent="0.2">
      <c r="B41" s="161" t="s">
        <v>20</v>
      </c>
      <c r="C41" s="455">
        <v>24772</v>
      </c>
      <c r="D41" s="160">
        <v>41311</v>
      </c>
      <c r="E41" s="153" t="s">
        <v>826</v>
      </c>
      <c r="G41" s="175"/>
      <c r="H41" s="176"/>
      <c r="I41" s="177"/>
      <c r="J41" s="178" t="s">
        <v>39</v>
      </c>
      <c r="K41" s="179"/>
      <c r="L41" s="180"/>
      <c r="M41" s="180"/>
    </row>
    <row r="42" spans="2:13" ht="15" customHeight="1" x14ac:dyDescent="0.2">
      <c r="B42" s="161" t="s">
        <v>20</v>
      </c>
      <c r="C42" s="457">
        <v>20416</v>
      </c>
      <c r="D42" s="160">
        <v>41326</v>
      </c>
      <c r="E42" s="153" t="s">
        <v>826</v>
      </c>
      <c r="G42" s="175"/>
      <c r="H42" s="176"/>
      <c r="I42" s="177"/>
      <c r="J42" s="181"/>
      <c r="K42" s="179"/>
      <c r="L42" s="180"/>
      <c r="M42" s="180"/>
    </row>
    <row r="43" spans="2:13" ht="15" customHeight="1" x14ac:dyDescent="0.2">
      <c r="B43" s="161" t="s">
        <v>22</v>
      </c>
      <c r="C43" s="457">
        <v>25499</v>
      </c>
      <c r="D43" s="160">
        <v>41319</v>
      </c>
      <c r="E43" s="153" t="s">
        <v>824</v>
      </c>
      <c r="G43" s="170"/>
      <c r="H43" s="171"/>
      <c r="I43" s="171"/>
      <c r="J43" s="178" t="s">
        <v>140</v>
      </c>
      <c r="K43" s="173"/>
      <c r="L43" s="180"/>
      <c r="M43" s="180"/>
    </row>
    <row r="44" spans="2:13" ht="15" customHeight="1" x14ac:dyDescent="0.2">
      <c r="B44" s="161" t="s">
        <v>22</v>
      </c>
      <c r="C44" s="457">
        <v>19886</v>
      </c>
      <c r="D44" s="160">
        <v>41319</v>
      </c>
      <c r="E44" s="153" t="s">
        <v>824</v>
      </c>
      <c r="G44" s="182" t="s">
        <v>41</v>
      </c>
      <c r="H44" s="183"/>
      <c r="I44" s="184">
        <v>25735</v>
      </c>
      <c r="J44" s="169" t="s">
        <v>141</v>
      </c>
      <c r="K44" s="185" t="s">
        <v>142</v>
      </c>
      <c r="L44" s="180"/>
      <c r="M44" s="180"/>
    </row>
    <row r="45" spans="2:13" ht="15" customHeight="1" x14ac:dyDescent="0.2">
      <c r="B45" s="161" t="s">
        <v>50</v>
      </c>
      <c r="C45" s="455">
        <v>23963</v>
      </c>
      <c r="D45" s="160">
        <v>41324</v>
      </c>
      <c r="E45" s="153" t="s">
        <v>824</v>
      </c>
      <c r="G45" s="186" t="s">
        <v>40</v>
      </c>
      <c r="H45" s="183"/>
      <c r="I45" s="184">
        <v>25731</v>
      </c>
      <c r="J45" s="169" t="s">
        <v>143</v>
      </c>
      <c r="K45" s="185" t="s">
        <v>142</v>
      </c>
      <c r="L45" s="180"/>
      <c r="M45" s="180"/>
    </row>
    <row r="46" spans="2:13" ht="15" customHeight="1" x14ac:dyDescent="0.2">
      <c r="B46" s="161" t="s">
        <v>53</v>
      </c>
      <c r="C46" s="455">
        <v>25075</v>
      </c>
      <c r="D46" s="160">
        <v>41347</v>
      </c>
      <c r="E46" s="153" t="s">
        <v>133</v>
      </c>
      <c r="G46" s="170"/>
      <c r="H46" s="171"/>
      <c r="I46" s="187"/>
      <c r="J46" s="178" t="s">
        <v>144</v>
      </c>
      <c r="K46" s="173"/>
      <c r="L46" s="188"/>
      <c r="M46" s="189"/>
    </row>
    <row r="47" spans="2:13" ht="15" customHeight="1" x14ac:dyDescent="0.2">
      <c r="B47" s="161" t="s">
        <v>22</v>
      </c>
      <c r="C47" s="455">
        <v>19437</v>
      </c>
      <c r="D47" s="160">
        <v>41339</v>
      </c>
      <c r="E47" s="153" t="s">
        <v>824</v>
      </c>
      <c r="G47" s="190" t="s">
        <v>126</v>
      </c>
      <c r="H47" s="183"/>
      <c r="I47" s="191">
        <v>25727</v>
      </c>
      <c r="J47" s="168" t="s">
        <v>125</v>
      </c>
      <c r="K47" s="185" t="s">
        <v>142</v>
      </c>
      <c r="L47" s="180"/>
      <c r="M47" s="180"/>
    </row>
    <row r="48" spans="2:13" ht="15" customHeight="1" x14ac:dyDescent="0.2">
      <c r="B48" s="161" t="s">
        <v>53</v>
      </c>
      <c r="C48" s="455">
        <v>25190</v>
      </c>
      <c r="D48" s="160">
        <v>41337</v>
      </c>
      <c r="E48" s="153" t="s">
        <v>133</v>
      </c>
      <c r="G48" s="170"/>
      <c r="H48" s="171"/>
      <c r="I48" s="187"/>
      <c r="J48" s="178" t="s">
        <v>145</v>
      </c>
      <c r="K48" s="173"/>
      <c r="L48" s="180"/>
      <c r="M48" s="180"/>
    </row>
    <row r="49" spans="2:13" ht="15" customHeight="1" x14ac:dyDescent="0.2">
      <c r="B49" s="161" t="s">
        <v>53</v>
      </c>
      <c r="C49" s="455">
        <v>25057</v>
      </c>
      <c r="D49" s="160">
        <v>41337</v>
      </c>
      <c r="E49" s="153" t="s">
        <v>133</v>
      </c>
      <c r="G49" s="192" t="s">
        <v>687</v>
      </c>
      <c r="H49" s="193" t="s">
        <v>690</v>
      </c>
      <c r="I49" s="172">
        <v>25732</v>
      </c>
      <c r="J49" s="167" t="s">
        <v>265</v>
      </c>
      <c r="K49" s="192" t="s">
        <v>142</v>
      </c>
      <c r="L49" s="180"/>
      <c r="M49" s="180"/>
    </row>
    <row r="50" spans="2:13" ht="15" customHeight="1" x14ac:dyDescent="0.2">
      <c r="B50" s="161" t="s">
        <v>21</v>
      </c>
      <c r="C50" s="455">
        <v>21192</v>
      </c>
      <c r="D50" s="160">
        <v>41353</v>
      </c>
      <c r="E50" s="153" t="s">
        <v>825</v>
      </c>
      <c r="G50" s="192" t="s">
        <v>663</v>
      </c>
      <c r="H50" s="193"/>
      <c r="I50" s="172">
        <v>25739</v>
      </c>
      <c r="J50" s="167" t="s">
        <v>686</v>
      </c>
      <c r="K50" s="192" t="s">
        <v>142</v>
      </c>
      <c r="L50" s="180"/>
      <c r="M50" s="180"/>
    </row>
    <row r="51" spans="2:13" ht="15" customHeight="1" x14ac:dyDescent="0.2">
      <c r="B51" s="161" t="s">
        <v>21</v>
      </c>
      <c r="C51" s="455">
        <v>24703</v>
      </c>
      <c r="D51" s="160">
        <v>41353</v>
      </c>
      <c r="E51" s="153" t="s">
        <v>825</v>
      </c>
      <c r="G51" s="192" t="s">
        <v>687</v>
      </c>
      <c r="H51" s="193"/>
      <c r="I51" s="172">
        <v>25740</v>
      </c>
      <c r="J51" s="167" t="s">
        <v>648</v>
      </c>
      <c r="K51" s="192" t="s">
        <v>142</v>
      </c>
      <c r="L51" s="180"/>
      <c r="M51" s="180"/>
    </row>
    <row r="52" spans="2:13" ht="15" customHeight="1" x14ac:dyDescent="0.2">
      <c r="B52" s="161" t="s">
        <v>21</v>
      </c>
      <c r="C52" s="455">
        <v>25535</v>
      </c>
      <c r="D52" s="160">
        <v>41333</v>
      </c>
      <c r="E52" s="153" t="s">
        <v>825</v>
      </c>
      <c r="G52" s="192" t="s">
        <v>688</v>
      </c>
      <c r="H52" s="193"/>
      <c r="I52" s="172">
        <v>25742</v>
      </c>
      <c r="J52" s="167" t="s">
        <v>689</v>
      </c>
      <c r="K52" s="192" t="s">
        <v>142</v>
      </c>
      <c r="L52" s="180"/>
      <c r="M52" s="180"/>
    </row>
    <row r="53" spans="2:13" ht="15" customHeight="1" x14ac:dyDescent="0.2">
      <c r="B53" s="161" t="s">
        <v>76</v>
      </c>
      <c r="C53" s="455">
        <v>25636</v>
      </c>
      <c r="D53" s="160">
        <v>41304</v>
      </c>
      <c r="E53" s="153" t="s">
        <v>825</v>
      </c>
      <c r="G53" s="170"/>
      <c r="H53" s="171"/>
      <c r="I53" s="187"/>
      <c r="J53" s="178" t="s">
        <v>147</v>
      </c>
      <c r="K53" s="173"/>
      <c r="L53" s="180"/>
      <c r="M53" s="180"/>
    </row>
    <row r="54" spans="2:13" ht="15" customHeight="1" x14ac:dyDescent="0.2">
      <c r="B54" s="161"/>
      <c r="C54" s="455"/>
      <c r="D54" s="160"/>
      <c r="E54" s="153"/>
      <c r="G54" s="194" t="s">
        <v>22</v>
      </c>
      <c r="H54" s="195"/>
      <c r="I54" s="195">
        <v>25707</v>
      </c>
      <c r="J54" s="196" t="s">
        <v>524</v>
      </c>
      <c r="K54" s="196" t="s">
        <v>142</v>
      </c>
      <c r="L54" s="180"/>
      <c r="M54" s="180"/>
    </row>
    <row r="55" spans="2:13" ht="15" customHeight="1" x14ac:dyDescent="0.2">
      <c r="B55" s="161"/>
      <c r="C55" s="455"/>
      <c r="D55" s="160"/>
      <c r="E55" s="153"/>
      <c r="G55" s="194" t="s">
        <v>50</v>
      </c>
      <c r="H55" s="195"/>
      <c r="I55" s="195">
        <v>25743</v>
      </c>
      <c r="J55" s="196" t="s">
        <v>700</v>
      </c>
      <c r="K55" s="196" t="s">
        <v>142</v>
      </c>
      <c r="L55" s="180"/>
      <c r="M55" s="180"/>
    </row>
    <row r="56" spans="2:13" ht="15" customHeight="1" x14ac:dyDescent="0.2">
      <c r="B56" s="161"/>
      <c r="C56" s="455"/>
      <c r="D56" s="160"/>
      <c r="E56" s="153"/>
      <c r="G56" s="194" t="s">
        <v>701</v>
      </c>
      <c r="H56" s="195"/>
      <c r="I56" s="195">
        <v>25737</v>
      </c>
      <c r="J56" s="196" t="s">
        <v>383</v>
      </c>
      <c r="K56" s="196" t="s">
        <v>142</v>
      </c>
      <c r="L56" s="180"/>
      <c r="M56" s="180"/>
    </row>
    <row r="57" spans="2:13" ht="15" customHeight="1" x14ac:dyDescent="0.2">
      <c r="B57" s="161"/>
      <c r="C57" s="455"/>
      <c r="D57" s="160"/>
      <c r="E57" s="153"/>
      <c r="G57" s="197"/>
      <c r="H57" s="187"/>
      <c r="I57" s="187"/>
      <c r="J57" s="178" t="s">
        <v>148</v>
      </c>
      <c r="K57" s="173"/>
      <c r="L57" s="171"/>
      <c r="M57" s="180"/>
    </row>
    <row r="58" spans="2:13" ht="15" customHeight="1" x14ac:dyDescent="0.2">
      <c r="B58" s="161"/>
      <c r="C58" s="455"/>
      <c r="D58" s="160"/>
      <c r="E58" s="153"/>
      <c r="G58" s="198" t="s">
        <v>687</v>
      </c>
      <c r="H58" s="187"/>
      <c r="I58" s="199">
        <v>25751</v>
      </c>
      <c r="J58" s="198" t="s">
        <v>649</v>
      </c>
      <c r="K58" s="198" t="s">
        <v>142</v>
      </c>
      <c r="L58" s="180"/>
      <c r="M58" s="180"/>
    </row>
    <row r="59" spans="2:13" ht="15" customHeight="1" x14ac:dyDescent="0.2">
      <c r="B59" s="161"/>
      <c r="C59" s="455"/>
      <c r="D59" s="160"/>
      <c r="E59" s="153"/>
      <c r="G59" s="198" t="s">
        <v>660</v>
      </c>
      <c r="H59" s="187"/>
      <c r="I59" s="199">
        <v>25752</v>
      </c>
      <c r="J59" s="198" t="s">
        <v>260</v>
      </c>
      <c r="K59" s="198" t="s">
        <v>142</v>
      </c>
      <c r="L59" s="180"/>
      <c r="M59" s="180"/>
    </row>
    <row r="60" spans="2:13" ht="15" customHeight="1" x14ac:dyDescent="0.2">
      <c r="B60" s="161"/>
      <c r="C60" s="455"/>
      <c r="D60" s="160"/>
      <c r="E60" s="153"/>
      <c r="G60" s="198" t="s">
        <v>660</v>
      </c>
      <c r="H60" s="187"/>
      <c r="I60" s="199">
        <v>25753</v>
      </c>
      <c r="J60" s="198" t="s">
        <v>1064</v>
      </c>
      <c r="K60" s="198" t="s">
        <v>142</v>
      </c>
      <c r="L60" s="180"/>
      <c r="M60" s="180"/>
    </row>
    <row r="61" spans="2:13" ht="15" customHeight="1" x14ac:dyDescent="0.2">
      <c r="B61" s="161"/>
      <c r="C61" s="455"/>
      <c r="D61" s="160"/>
      <c r="E61" s="153"/>
      <c r="G61" s="198" t="s">
        <v>660</v>
      </c>
      <c r="H61" s="187"/>
      <c r="I61" s="199">
        <v>25754</v>
      </c>
      <c r="J61" s="198" t="s">
        <v>261</v>
      </c>
      <c r="K61" s="198" t="s">
        <v>142</v>
      </c>
      <c r="L61" s="180"/>
      <c r="M61" s="180"/>
    </row>
    <row r="62" spans="2:13" ht="15" customHeight="1" x14ac:dyDescent="0.2">
      <c r="B62" s="161"/>
      <c r="C62" s="455"/>
      <c r="D62" s="160"/>
      <c r="E62" s="153"/>
      <c r="G62" s="198" t="s">
        <v>660</v>
      </c>
      <c r="H62" s="187"/>
      <c r="I62" s="199">
        <v>25755</v>
      </c>
      <c r="J62" s="198" t="s">
        <v>262</v>
      </c>
      <c r="K62" s="198" t="s">
        <v>142</v>
      </c>
      <c r="L62" s="180"/>
      <c r="M62" s="180"/>
    </row>
    <row r="63" spans="2:13" ht="15" customHeight="1" x14ac:dyDescent="0.2">
      <c r="B63" s="161"/>
      <c r="C63" s="455"/>
      <c r="D63" s="160"/>
      <c r="E63" s="153"/>
      <c r="G63" s="198" t="s">
        <v>660</v>
      </c>
      <c r="H63" s="187"/>
      <c r="I63" s="199">
        <v>25757</v>
      </c>
      <c r="J63" s="198" t="s">
        <v>1063</v>
      </c>
      <c r="K63" s="198" t="s">
        <v>142</v>
      </c>
      <c r="L63" s="180"/>
      <c r="M63" s="180"/>
    </row>
    <row r="64" spans="2:13" ht="15" customHeight="1" x14ac:dyDescent="0.2">
      <c r="B64" s="161"/>
      <c r="C64" s="455"/>
      <c r="D64" s="160"/>
      <c r="E64" s="153"/>
      <c r="G64" s="198" t="s">
        <v>730</v>
      </c>
      <c r="H64" s="187"/>
      <c r="I64" s="199">
        <v>25759</v>
      </c>
      <c r="J64" s="198" t="s">
        <v>526</v>
      </c>
      <c r="K64" s="198" t="s">
        <v>142</v>
      </c>
      <c r="L64" s="180"/>
      <c r="M64" s="180"/>
    </row>
    <row r="65" spans="2:13" ht="15" customHeight="1" x14ac:dyDescent="0.2">
      <c r="B65" s="161"/>
      <c r="C65" s="455"/>
      <c r="D65" s="160"/>
      <c r="E65" s="153"/>
      <c r="G65" s="197"/>
      <c r="H65" s="187"/>
      <c r="I65" s="187"/>
      <c r="J65" s="178" t="s">
        <v>149</v>
      </c>
      <c r="K65" s="173"/>
      <c r="L65" s="171"/>
      <c r="M65" s="180"/>
    </row>
    <row r="66" spans="2:13" ht="15" customHeight="1" x14ac:dyDescent="0.2">
      <c r="B66" s="161"/>
      <c r="C66" s="455"/>
      <c r="D66" s="160"/>
      <c r="E66" s="153"/>
      <c r="G66" s="198" t="s">
        <v>660</v>
      </c>
      <c r="H66" s="187"/>
      <c r="I66" s="199">
        <v>25734</v>
      </c>
      <c r="J66" s="198" t="s">
        <v>259</v>
      </c>
      <c r="K66" s="198" t="s">
        <v>142</v>
      </c>
      <c r="L66" s="180"/>
      <c r="M66" s="180"/>
    </row>
    <row r="67" spans="2:13" ht="15" customHeight="1" x14ac:dyDescent="0.2">
      <c r="B67" s="161"/>
      <c r="C67" s="455"/>
      <c r="D67" s="160"/>
      <c r="E67" s="153"/>
      <c r="G67" s="198" t="s">
        <v>660</v>
      </c>
      <c r="H67" s="187"/>
      <c r="I67" s="199">
        <v>25756</v>
      </c>
      <c r="J67" s="198" t="s">
        <v>263</v>
      </c>
      <c r="K67" s="198" t="s">
        <v>142</v>
      </c>
      <c r="L67" s="180"/>
      <c r="M67" s="180"/>
    </row>
    <row r="68" spans="2:13" ht="15" customHeight="1" x14ac:dyDescent="0.2">
      <c r="B68" s="161"/>
      <c r="C68" s="455"/>
      <c r="D68" s="160"/>
      <c r="E68" s="153"/>
      <c r="G68" s="198" t="s">
        <v>660</v>
      </c>
      <c r="H68" s="187"/>
      <c r="I68" s="199">
        <v>25758</v>
      </c>
      <c r="J68" s="198" t="s">
        <v>1065</v>
      </c>
      <c r="K68" s="198" t="s">
        <v>142</v>
      </c>
      <c r="L68" s="180"/>
      <c r="M68" s="180"/>
    </row>
    <row r="69" spans="2:13" ht="15" customHeight="1" x14ac:dyDescent="0.2">
      <c r="B69" s="161"/>
      <c r="C69" s="455"/>
      <c r="D69" s="160"/>
      <c r="E69" s="153"/>
      <c r="G69" s="198" t="s">
        <v>660</v>
      </c>
      <c r="H69" s="187"/>
      <c r="I69" s="199">
        <v>25760</v>
      </c>
      <c r="J69" s="198" t="s">
        <v>264</v>
      </c>
      <c r="K69" s="198" t="s">
        <v>142</v>
      </c>
      <c r="L69" s="180"/>
      <c r="M69" s="180"/>
    </row>
    <row r="70" spans="2:13" ht="15" customHeight="1" x14ac:dyDescent="0.2">
      <c r="B70" s="161"/>
      <c r="C70" s="455"/>
      <c r="D70" s="160"/>
      <c r="E70" s="153"/>
      <c r="G70" s="198" t="s">
        <v>662</v>
      </c>
      <c r="H70" s="187"/>
      <c r="I70" s="199">
        <v>25641</v>
      </c>
      <c r="J70" s="198" t="s">
        <v>379</v>
      </c>
      <c r="K70" s="198" t="s">
        <v>142</v>
      </c>
      <c r="L70" s="180"/>
      <c r="M70" s="180"/>
    </row>
    <row r="71" spans="2:13" ht="15" customHeight="1" x14ac:dyDescent="0.2">
      <c r="B71" s="161"/>
      <c r="C71" s="455"/>
      <c r="D71" s="160"/>
      <c r="E71" s="153"/>
      <c r="G71" s="197"/>
      <c r="H71" s="187"/>
      <c r="I71" s="170"/>
      <c r="J71" s="178" t="s">
        <v>150</v>
      </c>
      <c r="K71" s="173"/>
      <c r="L71" s="171"/>
      <c r="M71" s="180"/>
    </row>
    <row r="72" spans="2:13" ht="15" customHeight="1" x14ac:dyDescent="0.2">
      <c r="B72" s="161"/>
      <c r="C72" s="455"/>
      <c r="D72" s="160"/>
      <c r="E72" s="153"/>
      <c r="G72" s="198" t="s">
        <v>730</v>
      </c>
      <c r="H72" s="187"/>
      <c r="I72" s="199">
        <v>25766</v>
      </c>
      <c r="J72" s="198" t="s">
        <v>527</v>
      </c>
      <c r="K72" s="198" t="s">
        <v>142</v>
      </c>
      <c r="L72" s="180"/>
      <c r="M72" s="180"/>
    </row>
    <row r="73" spans="2:13" ht="15" customHeight="1" x14ac:dyDescent="0.2">
      <c r="B73" s="161"/>
      <c r="C73" s="455"/>
      <c r="D73" s="160"/>
      <c r="E73" s="153"/>
      <c r="G73" s="197"/>
      <c r="H73" s="187"/>
      <c r="I73" s="170"/>
      <c r="J73" s="178" t="s">
        <v>151</v>
      </c>
      <c r="K73" s="173"/>
      <c r="L73" s="171"/>
      <c r="M73" s="180"/>
    </row>
    <row r="74" spans="2:13" ht="15" customHeight="1" x14ac:dyDescent="0.2">
      <c r="B74" s="161"/>
      <c r="C74" s="455"/>
      <c r="D74" s="160"/>
      <c r="E74" s="153"/>
      <c r="G74" s="198" t="s">
        <v>40</v>
      </c>
      <c r="H74" s="187"/>
      <c r="I74" s="199">
        <v>25771</v>
      </c>
      <c r="J74" s="198" t="s">
        <v>332</v>
      </c>
      <c r="K74" s="198" t="s">
        <v>142</v>
      </c>
      <c r="L74" s="180"/>
      <c r="M74" s="180"/>
    </row>
    <row r="75" spans="2:13" ht="15" customHeight="1" x14ac:dyDescent="0.2">
      <c r="B75" s="161"/>
      <c r="C75" s="455"/>
      <c r="D75" s="160"/>
      <c r="E75" s="153"/>
      <c r="G75" s="198" t="s">
        <v>660</v>
      </c>
      <c r="H75" s="187"/>
      <c r="I75" s="199">
        <v>25770</v>
      </c>
      <c r="J75" s="198" t="s">
        <v>265</v>
      </c>
      <c r="K75" s="198" t="s">
        <v>142</v>
      </c>
      <c r="L75" s="180"/>
      <c r="M75" s="180"/>
    </row>
    <row r="76" spans="2:13" ht="15" customHeight="1" x14ac:dyDescent="0.2">
      <c r="B76" s="161"/>
      <c r="C76" s="455"/>
      <c r="D76" s="160"/>
      <c r="E76" s="153"/>
      <c r="G76" s="198" t="s">
        <v>661</v>
      </c>
      <c r="H76" s="187"/>
      <c r="I76" s="199">
        <v>25765</v>
      </c>
      <c r="J76" s="198" t="s">
        <v>614</v>
      </c>
      <c r="K76" s="198" t="s">
        <v>142</v>
      </c>
      <c r="L76" s="180"/>
      <c r="M76" s="180"/>
    </row>
    <row r="77" spans="2:13" ht="15" customHeight="1" x14ac:dyDescent="0.2">
      <c r="G77" s="198" t="s">
        <v>660</v>
      </c>
      <c r="H77" s="187"/>
      <c r="I77" s="199">
        <v>25763</v>
      </c>
      <c r="J77" s="198" t="s">
        <v>265</v>
      </c>
      <c r="K77" s="198" t="s">
        <v>142</v>
      </c>
      <c r="L77" s="180"/>
      <c r="M77" s="180"/>
    </row>
    <row r="78" spans="2:13" ht="15" customHeight="1" x14ac:dyDescent="0.2">
      <c r="G78" s="198" t="s">
        <v>688</v>
      </c>
      <c r="H78" s="187"/>
      <c r="I78" s="199">
        <v>22</v>
      </c>
      <c r="J78" s="198" t="s">
        <v>731</v>
      </c>
      <c r="K78" s="198" t="s">
        <v>142</v>
      </c>
      <c r="L78" s="180"/>
      <c r="M78" s="180"/>
    </row>
    <row r="79" spans="2:13" ht="15" customHeight="1" x14ac:dyDescent="0.2">
      <c r="G79" s="197"/>
      <c r="H79" s="187"/>
      <c r="I79" s="170"/>
      <c r="J79" s="178" t="s">
        <v>152</v>
      </c>
      <c r="K79" s="173"/>
      <c r="L79" s="200"/>
      <c r="M79" s="180"/>
    </row>
    <row r="80" spans="2:13" ht="15" customHeight="1" x14ac:dyDescent="0.2">
      <c r="G80" s="198" t="s">
        <v>665</v>
      </c>
      <c r="H80" s="176"/>
      <c r="I80" s="199">
        <v>25686</v>
      </c>
      <c r="J80" s="198" t="s">
        <v>473</v>
      </c>
      <c r="K80" s="198" t="s">
        <v>142</v>
      </c>
      <c r="L80" s="180"/>
      <c r="M80" s="180"/>
    </row>
    <row r="81" spans="7:13" ht="15" customHeight="1" x14ac:dyDescent="0.2">
      <c r="G81" s="198" t="s">
        <v>662</v>
      </c>
      <c r="H81" s="176"/>
      <c r="I81" s="199">
        <v>25728</v>
      </c>
      <c r="J81" s="198" t="s">
        <v>382</v>
      </c>
      <c r="K81" s="198" t="s">
        <v>142</v>
      </c>
      <c r="L81" s="180"/>
      <c r="M81" s="180"/>
    </row>
    <row r="82" spans="7:13" ht="15" customHeight="1" x14ac:dyDescent="0.2">
      <c r="G82" s="198" t="s">
        <v>41</v>
      </c>
      <c r="H82" s="176" t="s">
        <v>690</v>
      </c>
      <c r="I82" s="199">
        <v>25762</v>
      </c>
      <c r="J82" s="198" t="s">
        <v>560</v>
      </c>
      <c r="K82" s="198" t="s">
        <v>142</v>
      </c>
      <c r="L82" s="180"/>
      <c r="M82" s="180"/>
    </row>
    <row r="83" spans="7:13" ht="15" customHeight="1" x14ac:dyDescent="0.2">
      <c r="G83" s="198" t="s">
        <v>688</v>
      </c>
      <c r="H83" s="176"/>
      <c r="I83" s="199">
        <v>25773</v>
      </c>
      <c r="J83" s="198" t="s">
        <v>292</v>
      </c>
      <c r="K83" s="198" t="s">
        <v>142</v>
      </c>
      <c r="L83" s="180"/>
      <c r="M83" s="180"/>
    </row>
    <row r="84" spans="7:13" ht="15" customHeight="1" x14ac:dyDescent="0.2">
      <c r="G84" s="198" t="s">
        <v>661</v>
      </c>
      <c r="H84" s="176"/>
      <c r="I84" s="199">
        <v>25775</v>
      </c>
      <c r="J84" s="198" t="s">
        <v>615</v>
      </c>
      <c r="K84" s="198" t="s">
        <v>142</v>
      </c>
      <c r="L84" s="180"/>
      <c r="M84" s="180"/>
    </row>
    <row r="85" spans="7:13" ht="15" customHeight="1" x14ac:dyDescent="0.2">
      <c r="G85" s="198" t="s">
        <v>730</v>
      </c>
      <c r="H85" s="187"/>
      <c r="I85" s="199">
        <v>25776</v>
      </c>
      <c r="J85" s="198" t="s">
        <v>529</v>
      </c>
      <c r="K85" s="198" t="s">
        <v>142</v>
      </c>
      <c r="L85" s="180"/>
      <c r="M85" s="180"/>
    </row>
    <row r="86" spans="7:13" ht="15" customHeight="1" x14ac:dyDescent="0.2">
      <c r="G86" s="198" t="s">
        <v>730</v>
      </c>
      <c r="H86" s="187"/>
      <c r="I86" s="199">
        <v>25778</v>
      </c>
      <c r="J86" s="198" t="s">
        <v>530</v>
      </c>
      <c r="K86" s="198" t="s">
        <v>142</v>
      </c>
      <c r="L86" s="180"/>
      <c r="M86" s="180"/>
    </row>
    <row r="87" spans="7:13" ht="15" customHeight="1" x14ac:dyDescent="0.2">
      <c r="G87" s="198" t="s">
        <v>730</v>
      </c>
      <c r="H87" s="176"/>
      <c r="I87" s="199">
        <v>25779</v>
      </c>
      <c r="J87" s="198" t="s">
        <v>531</v>
      </c>
      <c r="K87" s="198" t="s">
        <v>142</v>
      </c>
      <c r="L87" s="180"/>
      <c r="M87" s="180"/>
    </row>
    <row r="88" spans="7:13" ht="15" customHeight="1" x14ac:dyDescent="0.2">
      <c r="G88" s="197"/>
      <c r="H88" s="187"/>
      <c r="I88" s="170"/>
      <c r="J88" s="178" t="s">
        <v>153</v>
      </c>
      <c r="K88" s="173"/>
      <c r="L88" s="200"/>
      <c r="M88" s="180"/>
    </row>
    <row r="89" spans="7:13" ht="15" customHeight="1" x14ac:dyDescent="0.25">
      <c r="G89" s="192" t="s">
        <v>41</v>
      </c>
      <c r="H89" s="187" t="s">
        <v>690</v>
      </c>
      <c r="I89" s="201">
        <v>25798</v>
      </c>
      <c r="J89" s="202" t="s">
        <v>268</v>
      </c>
      <c r="K89" s="198" t="s">
        <v>142</v>
      </c>
      <c r="L89" s="180"/>
      <c r="M89" s="180"/>
    </row>
    <row r="90" spans="7:13" ht="15" customHeight="1" x14ac:dyDescent="0.25">
      <c r="G90" s="192" t="s">
        <v>660</v>
      </c>
      <c r="H90" s="187" t="s">
        <v>690</v>
      </c>
      <c r="I90" s="201">
        <v>25796</v>
      </c>
      <c r="J90" s="202" t="s">
        <v>267</v>
      </c>
      <c r="K90" s="198" t="s">
        <v>142</v>
      </c>
      <c r="L90" s="180"/>
      <c r="M90" s="180"/>
    </row>
    <row r="91" spans="7:13" ht="15" customHeight="1" x14ac:dyDescent="0.25">
      <c r="G91" s="192" t="s">
        <v>41</v>
      </c>
      <c r="H91" s="187" t="s">
        <v>690</v>
      </c>
      <c r="I91" s="201">
        <v>25785</v>
      </c>
      <c r="J91" s="202" t="s">
        <v>561</v>
      </c>
      <c r="K91" s="198" t="s">
        <v>142</v>
      </c>
      <c r="L91" s="180"/>
      <c r="M91" s="180"/>
    </row>
    <row r="92" spans="7:13" ht="15" customHeight="1" x14ac:dyDescent="0.2">
      <c r="G92" s="197"/>
      <c r="H92" s="187"/>
      <c r="I92" s="170"/>
      <c r="J92" s="178" t="s">
        <v>154</v>
      </c>
      <c r="K92" s="173"/>
      <c r="L92" s="200"/>
      <c r="M92" s="180"/>
    </row>
    <row r="93" spans="7:13" ht="15" customHeight="1" x14ac:dyDescent="0.25">
      <c r="G93" s="202" t="s">
        <v>732</v>
      </c>
      <c r="H93" s="187" t="s">
        <v>690</v>
      </c>
      <c r="I93" s="201">
        <v>25746</v>
      </c>
      <c r="J93" s="202" t="s">
        <v>431</v>
      </c>
      <c r="K93" s="198" t="s">
        <v>142</v>
      </c>
      <c r="L93" s="180"/>
      <c r="M93" s="180"/>
    </row>
    <row r="94" spans="7:13" ht="15" customHeight="1" x14ac:dyDescent="0.25">
      <c r="G94" s="202" t="s">
        <v>40</v>
      </c>
      <c r="H94" s="187" t="s">
        <v>690</v>
      </c>
      <c r="I94" s="201">
        <v>25788</v>
      </c>
      <c r="J94" s="202" t="s">
        <v>334</v>
      </c>
      <c r="K94" s="198" t="s">
        <v>142</v>
      </c>
      <c r="L94" s="180"/>
      <c r="M94" s="180"/>
    </row>
    <row r="95" spans="7:13" ht="15" customHeight="1" x14ac:dyDescent="0.25">
      <c r="G95" s="202" t="s">
        <v>665</v>
      </c>
      <c r="H95" s="187" t="s">
        <v>690</v>
      </c>
      <c r="I95" s="201">
        <v>25744</v>
      </c>
      <c r="J95" s="202" t="s">
        <v>476</v>
      </c>
      <c r="K95" s="198" t="s">
        <v>142</v>
      </c>
      <c r="L95" s="180"/>
      <c r="M95" s="180"/>
    </row>
    <row r="96" spans="7:13" ht="15" customHeight="1" x14ac:dyDescent="0.25">
      <c r="G96" s="202" t="s">
        <v>660</v>
      </c>
      <c r="H96" s="187" t="s">
        <v>690</v>
      </c>
      <c r="I96" s="201">
        <v>25786</v>
      </c>
      <c r="J96" s="202" t="s">
        <v>266</v>
      </c>
      <c r="K96" s="198" t="s">
        <v>142</v>
      </c>
      <c r="L96" s="180"/>
      <c r="M96" s="180"/>
    </row>
    <row r="97" spans="7:13" ht="15" customHeight="1" x14ac:dyDescent="0.25">
      <c r="G97" s="202" t="s">
        <v>733</v>
      </c>
      <c r="H97" s="187" t="s">
        <v>690</v>
      </c>
      <c r="I97" s="201">
        <v>25774</v>
      </c>
      <c r="J97" s="202" t="s">
        <v>385</v>
      </c>
      <c r="K97" s="198" t="s">
        <v>142</v>
      </c>
      <c r="L97" s="180"/>
      <c r="M97" s="180"/>
    </row>
  </sheetData>
  <mergeCells count="4">
    <mergeCell ref="B2:E2"/>
    <mergeCell ref="G2:M2"/>
    <mergeCell ref="M4:M5"/>
    <mergeCell ref="G39:K40"/>
  </mergeCells>
  <pageMargins left="0.1" right="0.1" top="0.1" bottom="0.1" header="0.1" footer="0.1"/>
  <pageSetup scale="56" fitToHeight="0" orientation="portrait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zoomScale="55" zoomScaleNormal="55" workbookViewId="0">
      <selection activeCell="H31" sqref="H26:H31"/>
    </sheetView>
  </sheetViews>
  <sheetFormatPr defaultColWidth="17.5703125" defaultRowHeight="16.5" x14ac:dyDescent="0.25"/>
  <cols>
    <col min="1" max="1" width="20.7109375" style="493" bestFit="1" customWidth="1"/>
    <col min="2" max="2" width="29.42578125" style="494" customWidth="1"/>
    <col min="3" max="3" width="16" style="495" customWidth="1"/>
    <col min="4" max="4" width="16" style="487" customWidth="1"/>
    <col min="5" max="5" width="17.5703125" style="496" customWidth="1"/>
    <col min="6" max="7" width="16" style="496" customWidth="1"/>
    <col min="8" max="9" width="16" style="497" customWidth="1"/>
    <col min="10" max="10" width="19.28515625" style="150" customWidth="1"/>
    <col min="11" max="11" width="16" style="497" customWidth="1"/>
    <col min="12" max="12" width="39.28515625" style="498" customWidth="1"/>
    <col min="13" max="13" width="14.140625" style="487" hidden="1" customWidth="1"/>
    <col min="14" max="14" width="24.5703125" style="487" hidden="1" customWidth="1"/>
    <col min="15" max="15" width="31.85546875" style="487" hidden="1" customWidth="1"/>
    <col min="16" max="16" width="17.85546875" style="487" hidden="1" customWidth="1"/>
    <col min="17" max="17" width="11.5703125" style="487" hidden="1" customWidth="1"/>
    <col min="18" max="18" width="12.140625" style="487" hidden="1" customWidth="1"/>
    <col min="19" max="19" width="17.85546875" style="499" hidden="1" customWidth="1"/>
    <col min="20" max="16384" width="17.5703125" style="487"/>
  </cols>
  <sheetData>
    <row r="1" spans="1:19" s="484" customFormat="1" ht="63" x14ac:dyDescent="0.25">
      <c r="A1" s="555" t="s">
        <v>650</v>
      </c>
      <c r="B1" s="550" t="s">
        <v>651</v>
      </c>
      <c r="C1" s="547" t="s">
        <v>652</v>
      </c>
      <c r="D1" s="547" t="s">
        <v>653</v>
      </c>
      <c r="E1" s="548" t="s">
        <v>654</v>
      </c>
      <c r="F1" s="547" t="s">
        <v>655</v>
      </c>
      <c r="G1" s="547" t="s">
        <v>656</v>
      </c>
      <c r="H1" s="547" t="s">
        <v>657</v>
      </c>
      <c r="I1" s="547" t="s">
        <v>658</v>
      </c>
      <c r="J1" s="547" t="s">
        <v>1068</v>
      </c>
      <c r="K1" s="547" t="s">
        <v>659</v>
      </c>
      <c r="L1" s="545" t="s">
        <v>848</v>
      </c>
      <c r="M1" s="537" t="s">
        <v>652</v>
      </c>
      <c r="N1" s="537" t="s">
        <v>849</v>
      </c>
      <c r="O1" s="537" t="s">
        <v>850</v>
      </c>
      <c r="P1" s="537" t="s">
        <v>851</v>
      </c>
      <c r="Q1" s="537" t="s">
        <v>852</v>
      </c>
      <c r="R1" s="537" t="s">
        <v>853</v>
      </c>
      <c r="S1" s="540" t="s">
        <v>854</v>
      </c>
    </row>
    <row r="2" spans="1:19" s="484" customFormat="1" ht="33" x14ac:dyDescent="0.25">
      <c r="A2" s="554" t="s">
        <v>660</v>
      </c>
      <c r="B2" s="549" t="s">
        <v>255</v>
      </c>
      <c r="C2" s="554" t="s">
        <v>749</v>
      </c>
      <c r="D2" s="561">
        <v>25706</v>
      </c>
      <c r="E2" s="560"/>
      <c r="F2" s="560"/>
      <c r="G2" s="560"/>
      <c r="H2" s="560"/>
      <c r="I2" s="565"/>
      <c r="J2" s="561"/>
      <c r="K2" s="561"/>
      <c r="L2" s="546" t="s">
        <v>1069</v>
      </c>
      <c r="M2" s="563"/>
      <c r="N2" s="563"/>
      <c r="O2" s="563"/>
      <c r="P2" s="563"/>
      <c r="Q2" s="563"/>
      <c r="R2" s="563"/>
      <c r="S2" s="564"/>
    </row>
    <row r="3" spans="1:19" s="485" customFormat="1" ht="49.5" x14ac:dyDescent="0.25">
      <c r="A3" s="554" t="s">
        <v>663</v>
      </c>
      <c r="B3" s="549" t="s">
        <v>748</v>
      </c>
      <c r="C3" s="554" t="s">
        <v>749</v>
      </c>
      <c r="D3" s="561">
        <v>19544</v>
      </c>
      <c r="E3" s="560">
        <v>41249</v>
      </c>
      <c r="F3" s="560">
        <v>41249</v>
      </c>
      <c r="G3" s="560">
        <v>41278</v>
      </c>
      <c r="H3" s="560">
        <v>41278</v>
      </c>
      <c r="I3" s="536"/>
      <c r="J3" s="561"/>
      <c r="K3" s="561"/>
      <c r="L3" s="546" t="s">
        <v>983</v>
      </c>
      <c r="M3" s="538" t="s">
        <v>855</v>
      </c>
      <c r="N3" s="538" t="s">
        <v>856</v>
      </c>
      <c r="O3" s="538" t="s">
        <v>857</v>
      </c>
      <c r="P3" s="538" t="s">
        <v>563</v>
      </c>
      <c r="Q3" s="538" t="s">
        <v>858</v>
      </c>
      <c r="R3" s="539">
        <v>27704</v>
      </c>
      <c r="S3" s="541">
        <v>9195604242</v>
      </c>
    </row>
    <row r="4" spans="1:19" s="485" customFormat="1" ht="49.5" x14ac:dyDescent="0.25">
      <c r="A4" s="554" t="s">
        <v>687</v>
      </c>
      <c r="B4" s="549" t="s">
        <v>750</v>
      </c>
      <c r="C4" s="554" t="s">
        <v>751</v>
      </c>
      <c r="D4" s="561">
        <v>25740</v>
      </c>
      <c r="E4" s="560">
        <v>41262</v>
      </c>
      <c r="F4" s="560">
        <v>41262</v>
      </c>
      <c r="G4" s="560">
        <v>41283</v>
      </c>
      <c r="H4" s="560">
        <v>41284</v>
      </c>
      <c r="I4" s="560"/>
      <c r="J4" s="561" t="s">
        <v>664</v>
      </c>
      <c r="K4" s="561"/>
      <c r="L4" s="546" t="s">
        <v>984</v>
      </c>
      <c r="M4" s="538" t="s">
        <v>859</v>
      </c>
      <c r="N4" s="538" t="s">
        <v>860</v>
      </c>
      <c r="O4" s="538" t="s">
        <v>861</v>
      </c>
      <c r="P4" s="538" t="s">
        <v>563</v>
      </c>
      <c r="Q4" s="538" t="s">
        <v>858</v>
      </c>
      <c r="R4" s="539">
        <v>27702</v>
      </c>
      <c r="S4" s="541">
        <v>9195604168</v>
      </c>
    </row>
    <row r="5" spans="1:19" s="485" customFormat="1" ht="49.5" x14ac:dyDescent="0.25">
      <c r="A5" s="554" t="s">
        <v>660</v>
      </c>
      <c r="B5" s="552" t="s">
        <v>219</v>
      </c>
      <c r="C5" s="553" t="s">
        <v>752</v>
      </c>
      <c r="D5" s="561">
        <v>23437</v>
      </c>
      <c r="E5" s="559">
        <v>41260</v>
      </c>
      <c r="F5" s="559">
        <v>41260</v>
      </c>
      <c r="G5" s="559">
        <v>41282</v>
      </c>
      <c r="H5" s="560">
        <v>41283</v>
      </c>
      <c r="I5" s="561"/>
      <c r="J5" s="561" t="s">
        <v>664</v>
      </c>
      <c r="K5" s="561"/>
      <c r="L5" s="546" t="s">
        <v>985</v>
      </c>
      <c r="M5" s="538" t="s">
        <v>862</v>
      </c>
      <c r="N5" s="538" t="s">
        <v>863</v>
      </c>
      <c r="O5" s="538" t="s">
        <v>864</v>
      </c>
      <c r="P5" s="538" t="s">
        <v>865</v>
      </c>
      <c r="Q5" s="538" t="s">
        <v>858</v>
      </c>
      <c r="R5" s="539">
        <v>27409</v>
      </c>
      <c r="S5" s="541">
        <v>3366416912</v>
      </c>
    </row>
    <row r="6" spans="1:19" s="485" customFormat="1" ht="57" x14ac:dyDescent="0.25">
      <c r="A6" s="554" t="s">
        <v>663</v>
      </c>
      <c r="B6" s="552" t="s">
        <v>753</v>
      </c>
      <c r="C6" s="553">
        <v>10021133</v>
      </c>
      <c r="D6" s="561">
        <v>25103</v>
      </c>
      <c r="E6" s="560">
        <v>41360</v>
      </c>
      <c r="F6" s="561"/>
      <c r="G6" s="561"/>
      <c r="H6" s="561"/>
      <c r="I6" s="561"/>
      <c r="J6" s="561"/>
      <c r="K6" s="561"/>
      <c r="L6" s="546" t="s">
        <v>986</v>
      </c>
      <c r="M6" s="538" t="s">
        <v>866</v>
      </c>
      <c r="N6" s="538" t="s">
        <v>867</v>
      </c>
      <c r="O6" s="538" t="s">
        <v>868</v>
      </c>
      <c r="P6" s="538" t="s">
        <v>869</v>
      </c>
      <c r="Q6" s="538" t="s">
        <v>858</v>
      </c>
      <c r="R6" s="539">
        <v>28586</v>
      </c>
      <c r="S6" s="541">
        <v>2522443337</v>
      </c>
    </row>
    <row r="7" spans="1:19" s="485" customFormat="1" ht="33" x14ac:dyDescent="0.25">
      <c r="A7" s="554" t="s">
        <v>782</v>
      </c>
      <c r="B7" s="552" t="s">
        <v>754</v>
      </c>
      <c r="C7" s="553" t="s">
        <v>755</v>
      </c>
      <c r="D7" s="561">
        <v>25731</v>
      </c>
      <c r="E7" s="560">
        <v>41291</v>
      </c>
      <c r="F7" s="560">
        <v>41291</v>
      </c>
      <c r="G7" s="560">
        <v>41292</v>
      </c>
      <c r="H7" s="560">
        <v>41293</v>
      </c>
      <c r="I7" s="561"/>
      <c r="J7" s="561"/>
      <c r="K7" s="561"/>
      <c r="L7" s="546" t="s">
        <v>987</v>
      </c>
      <c r="M7" s="538" t="s">
        <v>870</v>
      </c>
      <c r="N7" s="538" t="s">
        <v>871</v>
      </c>
      <c r="O7" s="538" t="s">
        <v>872</v>
      </c>
      <c r="P7" s="538" t="s">
        <v>873</v>
      </c>
      <c r="Q7" s="538" t="s">
        <v>858</v>
      </c>
      <c r="R7" s="539">
        <v>27577</v>
      </c>
      <c r="S7" s="541">
        <v>9199348386</v>
      </c>
    </row>
    <row r="8" spans="1:19" s="485" customFormat="1" ht="49.5" x14ac:dyDescent="0.25">
      <c r="A8" s="554" t="s">
        <v>688</v>
      </c>
      <c r="B8" s="552" t="s">
        <v>756</v>
      </c>
      <c r="C8" s="553" t="s">
        <v>757</v>
      </c>
      <c r="D8" s="561">
        <v>25715</v>
      </c>
      <c r="E8" s="559">
        <v>41250</v>
      </c>
      <c r="F8" s="559">
        <v>41250</v>
      </c>
      <c r="G8" s="560">
        <v>41260</v>
      </c>
      <c r="H8" s="560">
        <v>41261</v>
      </c>
      <c r="I8" s="561"/>
      <c r="J8" s="561"/>
      <c r="K8" s="561"/>
      <c r="L8" s="546" t="s">
        <v>988</v>
      </c>
      <c r="M8" s="538" t="s">
        <v>874</v>
      </c>
      <c r="N8" s="538" t="s">
        <v>875</v>
      </c>
      <c r="O8" s="538" t="s">
        <v>876</v>
      </c>
      <c r="P8" s="538" t="s">
        <v>877</v>
      </c>
      <c r="Q8" s="538" t="s">
        <v>858</v>
      </c>
      <c r="R8" s="539">
        <v>28217</v>
      </c>
      <c r="S8" s="541">
        <v>7044321627</v>
      </c>
    </row>
    <row r="9" spans="1:19" s="485" customFormat="1" ht="49.5" x14ac:dyDescent="0.25">
      <c r="A9" s="554" t="s">
        <v>661</v>
      </c>
      <c r="B9" s="552" t="s">
        <v>579</v>
      </c>
      <c r="C9" s="553">
        <v>10009933</v>
      </c>
      <c r="D9" s="561">
        <v>23596</v>
      </c>
      <c r="E9" s="559"/>
      <c r="F9" s="559"/>
      <c r="G9" s="560"/>
      <c r="H9" s="560"/>
      <c r="I9" s="561"/>
      <c r="J9" s="561"/>
      <c r="K9" s="561"/>
      <c r="L9" s="546" t="s">
        <v>989</v>
      </c>
      <c r="M9" s="538" t="s">
        <v>878</v>
      </c>
      <c r="N9" s="538" t="s">
        <v>879</v>
      </c>
      <c r="O9" s="538" t="s">
        <v>880</v>
      </c>
      <c r="P9" s="538" t="s">
        <v>881</v>
      </c>
      <c r="Q9" s="538" t="s">
        <v>858</v>
      </c>
      <c r="R9" s="539">
        <v>28052</v>
      </c>
      <c r="S9" s="541">
        <v>7048691917</v>
      </c>
    </row>
    <row r="10" spans="1:19" s="485" customFormat="1" ht="49.5" x14ac:dyDescent="0.25">
      <c r="A10" s="554" t="s">
        <v>661</v>
      </c>
      <c r="B10" s="551" t="s">
        <v>585</v>
      </c>
      <c r="C10" s="553">
        <v>10010133</v>
      </c>
      <c r="D10" s="561">
        <v>24065</v>
      </c>
      <c r="E10" s="559">
        <v>41340</v>
      </c>
      <c r="F10" s="559">
        <v>41340</v>
      </c>
      <c r="G10" s="559">
        <v>41354</v>
      </c>
      <c r="H10" s="560">
        <v>41354</v>
      </c>
      <c r="I10" s="561"/>
      <c r="J10" s="561" t="s">
        <v>664</v>
      </c>
      <c r="K10" s="561"/>
      <c r="L10" s="546" t="s">
        <v>990</v>
      </c>
      <c r="M10" s="538" t="s">
        <v>882</v>
      </c>
      <c r="N10" s="538" t="s">
        <v>883</v>
      </c>
      <c r="O10" s="538" t="s">
        <v>884</v>
      </c>
      <c r="P10" s="538" t="s">
        <v>885</v>
      </c>
      <c r="Q10" s="538" t="s">
        <v>858</v>
      </c>
      <c r="R10" s="539">
        <v>27278</v>
      </c>
      <c r="S10" s="541">
        <v>9196443050</v>
      </c>
    </row>
    <row r="11" spans="1:19" s="485" customFormat="1" ht="33" x14ac:dyDescent="0.25">
      <c r="A11" s="554" t="s">
        <v>783</v>
      </c>
      <c r="B11" s="552" t="s">
        <v>758</v>
      </c>
      <c r="C11" s="553">
        <v>10027033</v>
      </c>
      <c r="D11" s="561">
        <v>25464</v>
      </c>
      <c r="E11" s="560">
        <v>41260</v>
      </c>
      <c r="F11" s="560">
        <v>41260</v>
      </c>
      <c r="G11" s="560">
        <v>41283</v>
      </c>
      <c r="H11" s="560">
        <v>41286</v>
      </c>
      <c r="I11" s="560"/>
      <c r="J11" s="561" t="s">
        <v>664</v>
      </c>
      <c r="K11" s="561"/>
      <c r="L11" s="546" t="s">
        <v>991</v>
      </c>
      <c r="M11" s="538" t="s">
        <v>886</v>
      </c>
      <c r="N11" s="538" t="s">
        <v>887</v>
      </c>
      <c r="O11" s="538" t="s">
        <v>888</v>
      </c>
      <c r="P11" s="538" t="s">
        <v>889</v>
      </c>
      <c r="Q11" s="538" t="s">
        <v>858</v>
      </c>
      <c r="R11" s="539">
        <v>28802</v>
      </c>
      <c r="S11" s="541">
        <v>8282595933</v>
      </c>
    </row>
    <row r="12" spans="1:19" s="485" customFormat="1" ht="42.75" x14ac:dyDescent="0.25">
      <c r="A12" s="554" t="s">
        <v>665</v>
      </c>
      <c r="B12" s="549" t="s">
        <v>759</v>
      </c>
      <c r="C12" s="554">
        <v>10011233</v>
      </c>
      <c r="D12" s="561">
        <v>24740</v>
      </c>
      <c r="E12" s="559">
        <v>41361</v>
      </c>
      <c r="F12" s="559">
        <v>41361</v>
      </c>
      <c r="G12" s="557"/>
      <c r="H12" s="561"/>
      <c r="I12" s="561"/>
      <c r="J12" s="561"/>
      <c r="K12" s="561"/>
      <c r="L12" s="546" t="s">
        <v>992</v>
      </c>
      <c r="M12" s="538" t="s">
        <v>890</v>
      </c>
      <c r="N12" s="538" t="s">
        <v>891</v>
      </c>
      <c r="O12" s="538" t="s">
        <v>892</v>
      </c>
      <c r="P12" s="538" t="s">
        <v>893</v>
      </c>
      <c r="Q12" s="538" t="s">
        <v>858</v>
      </c>
      <c r="R12" s="539">
        <v>27331</v>
      </c>
      <c r="S12" s="541">
        <v>9197755531</v>
      </c>
    </row>
    <row r="13" spans="1:19" s="485" customFormat="1" ht="42.75" x14ac:dyDescent="0.25">
      <c r="A13" s="554" t="s">
        <v>730</v>
      </c>
      <c r="B13" s="549" t="s">
        <v>760</v>
      </c>
      <c r="C13" s="554" t="s">
        <v>761</v>
      </c>
      <c r="D13" s="561">
        <v>25422</v>
      </c>
      <c r="E13" s="559">
        <v>41299</v>
      </c>
      <c r="F13" s="559">
        <v>41299</v>
      </c>
      <c r="G13" s="560">
        <v>41302</v>
      </c>
      <c r="H13" s="560">
        <v>41303</v>
      </c>
      <c r="I13" s="561"/>
      <c r="J13" s="561"/>
      <c r="K13" s="561"/>
      <c r="L13" s="546" t="s">
        <v>993</v>
      </c>
      <c r="M13" s="538" t="s">
        <v>894</v>
      </c>
      <c r="N13" s="538" t="s">
        <v>895</v>
      </c>
      <c r="O13" s="538" t="s">
        <v>896</v>
      </c>
      <c r="P13" s="538" t="s">
        <v>897</v>
      </c>
      <c r="Q13" s="538" t="s">
        <v>858</v>
      </c>
      <c r="R13" s="539">
        <v>27375</v>
      </c>
      <c r="S13" s="541">
        <v>3366343232</v>
      </c>
    </row>
    <row r="14" spans="1:19" s="485" customFormat="1" ht="49.5" x14ac:dyDescent="0.25">
      <c r="A14" s="554" t="s">
        <v>732</v>
      </c>
      <c r="B14" s="549" t="s">
        <v>762</v>
      </c>
      <c r="C14" s="554" t="s">
        <v>666</v>
      </c>
      <c r="D14" s="561">
        <v>24917</v>
      </c>
      <c r="E14" s="560">
        <v>41333</v>
      </c>
      <c r="F14" s="560">
        <v>41333</v>
      </c>
      <c r="G14" s="560"/>
      <c r="H14" s="560"/>
      <c r="I14" s="560"/>
      <c r="J14" s="561"/>
      <c r="K14" s="561"/>
      <c r="L14" s="546" t="s">
        <v>994</v>
      </c>
      <c r="M14" s="538" t="s">
        <v>898</v>
      </c>
      <c r="N14" s="538" t="s">
        <v>899</v>
      </c>
      <c r="O14" s="538" t="s">
        <v>900</v>
      </c>
      <c r="P14" s="538" t="s">
        <v>901</v>
      </c>
      <c r="Q14" s="538" t="s">
        <v>858</v>
      </c>
      <c r="R14" s="539">
        <v>28542</v>
      </c>
      <c r="S14" s="541">
        <v>9103888545</v>
      </c>
    </row>
    <row r="15" spans="1:19" s="485" customFormat="1" ht="33" x14ac:dyDescent="0.25">
      <c r="A15" s="554" t="s">
        <v>784</v>
      </c>
      <c r="B15" s="549" t="s">
        <v>763</v>
      </c>
      <c r="C15" s="554">
        <v>10029733</v>
      </c>
      <c r="D15" s="561">
        <v>25653</v>
      </c>
      <c r="E15" s="560">
        <v>41368</v>
      </c>
      <c r="F15" s="560"/>
      <c r="G15" s="560"/>
      <c r="H15" s="560"/>
      <c r="I15" s="560"/>
      <c r="J15" s="561"/>
      <c r="K15" s="561"/>
      <c r="L15" s="546" t="s">
        <v>995</v>
      </c>
      <c r="M15" s="538" t="s">
        <v>749</v>
      </c>
      <c r="N15" s="538" t="s">
        <v>902</v>
      </c>
      <c r="O15" s="538" t="s">
        <v>903</v>
      </c>
      <c r="P15" s="538" t="s">
        <v>877</v>
      </c>
      <c r="Q15" s="538" t="s">
        <v>858</v>
      </c>
      <c r="R15" s="539">
        <v>28206</v>
      </c>
      <c r="S15" s="541">
        <v>7043327280</v>
      </c>
    </row>
    <row r="16" spans="1:19" s="485" customFormat="1" ht="49.5" x14ac:dyDescent="0.25">
      <c r="A16" s="554" t="s">
        <v>661</v>
      </c>
      <c r="B16" s="549" t="s">
        <v>996</v>
      </c>
      <c r="C16" s="554" t="s">
        <v>764</v>
      </c>
      <c r="D16" s="561">
        <v>24185</v>
      </c>
      <c r="E16" s="560">
        <v>41380</v>
      </c>
      <c r="F16" s="558"/>
      <c r="G16" s="560"/>
      <c r="H16" s="560"/>
      <c r="I16" s="560"/>
      <c r="J16" s="561"/>
      <c r="K16" s="561"/>
      <c r="L16" s="546" t="s">
        <v>997</v>
      </c>
      <c r="M16" s="538" t="s">
        <v>764</v>
      </c>
      <c r="N16" s="538" t="s">
        <v>904</v>
      </c>
      <c r="O16" s="538" t="s">
        <v>905</v>
      </c>
      <c r="P16" s="538" t="s">
        <v>906</v>
      </c>
      <c r="Q16" s="538" t="s">
        <v>858</v>
      </c>
      <c r="R16" s="539">
        <v>27278</v>
      </c>
      <c r="S16" s="541">
        <v>9195966172</v>
      </c>
    </row>
    <row r="17" spans="1:19" s="485" customFormat="1" ht="42.75" x14ac:dyDescent="0.25">
      <c r="A17" s="554" t="s">
        <v>785</v>
      </c>
      <c r="B17" s="549" t="s">
        <v>765</v>
      </c>
      <c r="C17" s="554">
        <v>10011933</v>
      </c>
      <c r="D17" s="561">
        <v>24254</v>
      </c>
      <c r="E17" s="559">
        <v>41359</v>
      </c>
      <c r="F17" s="557"/>
      <c r="G17" s="557"/>
      <c r="H17" s="561"/>
      <c r="I17" s="561"/>
      <c r="J17" s="561"/>
      <c r="K17" s="561"/>
      <c r="L17" s="546" t="s">
        <v>998</v>
      </c>
      <c r="M17" s="538" t="s">
        <v>768</v>
      </c>
      <c r="N17" s="538" t="s">
        <v>907</v>
      </c>
      <c r="O17" s="538" t="s">
        <v>908</v>
      </c>
      <c r="P17" s="538" t="s">
        <v>909</v>
      </c>
      <c r="Q17" s="538" t="s">
        <v>858</v>
      </c>
      <c r="R17" s="539">
        <v>27806</v>
      </c>
      <c r="S17" s="541">
        <v>2523224111</v>
      </c>
    </row>
    <row r="18" spans="1:19" s="485" customFormat="1" ht="49.5" x14ac:dyDescent="0.25">
      <c r="A18" s="554" t="s">
        <v>730</v>
      </c>
      <c r="B18" s="549" t="s">
        <v>766</v>
      </c>
      <c r="C18" s="554">
        <v>10013833</v>
      </c>
      <c r="D18" s="561">
        <v>24823</v>
      </c>
      <c r="E18" s="560">
        <v>41254</v>
      </c>
      <c r="F18" s="560">
        <v>41254</v>
      </c>
      <c r="G18" s="560">
        <v>41262</v>
      </c>
      <c r="H18" s="560">
        <v>41263</v>
      </c>
      <c r="I18" s="560"/>
      <c r="J18" s="561"/>
      <c r="K18" s="561"/>
      <c r="L18" s="546" t="s">
        <v>999</v>
      </c>
      <c r="M18" s="538" t="s">
        <v>668</v>
      </c>
      <c r="N18" s="538" t="s">
        <v>910</v>
      </c>
      <c r="O18" s="538" t="s">
        <v>911</v>
      </c>
      <c r="P18" s="538" t="s">
        <v>184</v>
      </c>
      <c r="Q18" s="538" t="s">
        <v>858</v>
      </c>
      <c r="R18" s="539">
        <v>27607</v>
      </c>
      <c r="S18" s="541">
        <v>9197820720</v>
      </c>
    </row>
    <row r="19" spans="1:19" s="485" customFormat="1" ht="49.5" x14ac:dyDescent="0.25">
      <c r="A19" s="554" t="s">
        <v>661</v>
      </c>
      <c r="B19" s="549" t="s">
        <v>767</v>
      </c>
      <c r="C19" s="554">
        <v>10028233</v>
      </c>
      <c r="D19" s="561">
        <v>25505</v>
      </c>
      <c r="E19" s="559">
        <v>41264</v>
      </c>
      <c r="F19" s="559">
        <v>41264</v>
      </c>
      <c r="G19" s="559">
        <v>41290</v>
      </c>
      <c r="H19" s="560">
        <v>41291</v>
      </c>
      <c r="I19" s="561"/>
      <c r="J19" s="561" t="s">
        <v>664</v>
      </c>
      <c r="K19" s="561"/>
      <c r="L19" s="546" t="s">
        <v>1000</v>
      </c>
      <c r="M19" s="538" t="s">
        <v>778</v>
      </c>
      <c r="N19" s="538" t="s">
        <v>912</v>
      </c>
      <c r="O19" s="538" t="s">
        <v>913</v>
      </c>
      <c r="P19" s="538" t="s">
        <v>914</v>
      </c>
      <c r="Q19" s="538" t="s">
        <v>858</v>
      </c>
      <c r="R19" s="539">
        <v>27511</v>
      </c>
      <c r="S19" s="541">
        <v>9193192730</v>
      </c>
    </row>
    <row r="20" spans="1:19" s="485" customFormat="1" ht="49.5" x14ac:dyDescent="0.25">
      <c r="A20" s="554" t="s">
        <v>730</v>
      </c>
      <c r="B20" s="549" t="s">
        <v>479</v>
      </c>
      <c r="C20" s="554" t="s">
        <v>768</v>
      </c>
      <c r="D20" s="561">
        <v>19437</v>
      </c>
      <c r="E20" s="560">
        <v>41332</v>
      </c>
      <c r="F20" s="560">
        <v>41332</v>
      </c>
      <c r="G20" s="560">
        <v>41353</v>
      </c>
      <c r="H20" s="560">
        <v>41354</v>
      </c>
      <c r="I20" s="560"/>
      <c r="J20" s="561" t="s">
        <v>664</v>
      </c>
      <c r="K20" s="561"/>
      <c r="L20" s="546" t="s">
        <v>1001</v>
      </c>
      <c r="M20" s="538" t="s">
        <v>667</v>
      </c>
      <c r="N20" s="538" t="s">
        <v>915</v>
      </c>
      <c r="O20" s="538" t="s">
        <v>916</v>
      </c>
      <c r="P20" s="538" t="s">
        <v>877</v>
      </c>
      <c r="Q20" s="538" t="s">
        <v>858</v>
      </c>
      <c r="R20" s="539">
        <v>28273</v>
      </c>
      <c r="S20" s="541">
        <v>7043782806</v>
      </c>
    </row>
    <row r="21" spans="1:19" s="485" customFormat="1" ht="33" x14ac:dyDescent="0.25">
      <c r="A21" s="554" t="s">
        <v>687</v>
      </c>
      <c r="B21" s="549" t="s">
        <v>769</v>
      </c>
      <c r="C21" s="554" t="s">
        <v>770</v>
      </c>
      <c r="D21" s="561">
        <v>25541</v>
      </c>
      <c r="E21" s="560">
        <v>41253</v>
      </c>
      <c r="F21" s="558" t="s">
        <v>832</v>
      </c>
      <c r="G21" s="560">
        <v>41276</v>
      </c>
      <c r="H21" s="560">
        <v>41284</v>
      </c>
      <c r="I21" s="560"/>
      <c r="J21" s="561"/>
      <c r="K21" s="561"/>
      <c r="L21" s="546" t="s">
        <v>1002</v>
      </c>
      <c r="M21" s="538" t="s">
        <v>761</v>
      </c>
      <c r="N21" s="538" t="s">
        <v>917</v>
      </c>
      <c r="O21" s="538" t="s">
        <v>918</v>
      </c>
      <c r="P21" s="538" t="s">
        <v>919</v>
      </c>
      <c r="Q21" s="538" t="s">
        <v>858</v>
      </c>
      <c r="R21" s="539">
        <v>27823</v>
      </c>
      <c r="S21" s="541">
        <v>2524451189</v>
      </c>
    </row>
    <row r="22" spans="1:19" s="485" customFormat="1" ht="33" x14ac:dyDescent="0.25">
      <c r="A22" s="554" t="s">
        <v>786</v>
      </c>
      <c r="B22" s="549" t="s">
        <v>771</v>
      </c>
      <c r="C22" s="554">
        <v>10030533</v>
      </c>
      <c r="D22" s="561">
        <v>25743</v>
      </c>
      <c r="E22" s="559">
        <v>41374</v>
      </c>
      <c r="F22" s="559"/>
      <c r="G22" s="559"/>
      <c r="H22" s="560"/>
      <c r="I22" s="561"/>
      <c r="J22" s="561"/>
      <c r="K22" s="561"/>
      <c r="L22" s="546" t="s">
        <v>1003</v>
      </c>
      <c r="M22" s="538" t="s">
        <v>780</v>
      </c>
      <c r="N22" s="538" t="s">
        <v>920</v>
      </c>
      <c r="O22" s="538" t="s">
        <v>921</v>
      </c>
      <c r="P22" s="538" t="s">
        <v>877</v>
      </c>
      <c r="Q22" s="538" t="s">
        <v>858</v>
      </c>
      <c r="R22" s="539">
        <v>28205</v>
      </c>
      <c r="S22" s="541">
        <v>7045686600</v>
      </c>
    </row>
    <row r="23" spans="1:19" s="485" customFormat="1" ht="49.5" x14ac:dyDescent="0.25">
      <c r="A23" s="554" t="s">
        <v>782</v>
      </c>
      <c r="B23" s="549" t="s">
        <v>772</v>
      </c>
      <c r="C23" s="554" t="s">
        <v>773</v>
      </c>
      <c r="D23" s="561">
        <v>25702</v>
      </c>
      <c r="E23" s="559">
        <v>41262</v>
      </c>
      <c r="F23" s="559">
        <v>41262</v>
      </c>
      <c r="G23" s="560">
        <v>41278</v>
      </c>
      <c r="H23" s="560">
        <v>41281</v>
      </c>
      <c r="I23" s="561"/>
      <c r="J23" s="561" t="s">
        <v>664</v>
      </c>
      <c r="K23" s="561"/>
      <c r="L23" s="546" t="s">
        <v>1004</v>
      </c>
      <c r="M23" s="538" t="s">
        <v>770</v>
      </c>
      <c r="N23" s="538" t="s">
        <v>922</v>
      </c>
      <c r="O23" s="538" t="s">
        <v>923</v>
      </c>
      <c r="P23" s="538" t="s">
        <v>924</v>
      </c>
      <c r="Q23" s="538" t="s">
        <v>858</v>
      </c>
      <c r="R23" s="539">
        <v>27562</v>
      </c>
      <c r="S23" s="541">
        <v>9193622509</v>
      </c>
    </row>
    <row r="24" spans="1:19" s="485" customFormat="1" ht="49.5" x14ac:dyDescent="0.25">
      <c r="A24" s="554" t="s">
        <v>782</v>
      </c>
      <c r="B24" s="549" t="s">
        <v>774</v>
      </c>
      <c r="C24" s="554">
        <v>10029933</v>
      </c>
      <c r="D24" s="561">
        <v>25657</v>
      </c>
      <c r="E24" s="559">
        <v>41261</v>
      </c>
      <c r="F24" s="559">
        <v>41261</v>
      </c>
      <c r="G24" s="560">
        <v>41261</v>
      </c>
      <c r="H24" s="560">
        <v>41286</v>
      </c>
      <c r="I24" s="561"/>
      <c r="J24" s="561" t="s">
        <v>664</v>
      </c>
      <c r="K24" s="561"/>
      <c r="L24" s="546" t="s">
        <v>1005</v>
      </c>
      <c r="M24" s="538" t="s">
        <v>776</v>
      </c>
      <c r="N24" s="538" t="s">
        <v>925</v>
      </c>
      <c r="O24" s="538" t="s">
        <v>926</v>
      </c>
      <c r="P24" s="538" t="s">
        <v>184</v>
      </c>
      <c r="Q24" s="538" t="s">
        <v>858</v>
      </c>
      <c r="R24" s="539">
        <v>27613</v>
      </c>
      <c r="S24" s="541">
        <v>9198473651</v>
      </c>
    </row>
    <row r="25" spans="1:19" s="485" customFormat="1" ht="49.5" x14ac:dyDescent="0.25">
      <c r="A25" s="554" t="s">
        <v>782</v>
      </c>
      <c r="B25" s="549" t="s">
        <v>775</v>
      </c>
      <c r="C25" s="554" t="s">
        <v>776</v>
      </c>
      <c r="D25" s="561">
        <v>25636</v>
      </c>
      <c r="E25" s="560">
        <v>41304</v>
      </c>
      <c r="F25" s="560">
        <v>41304</v>
      </c>
      <c r="G25" s="560">
        <v>41354</v>
      </c>
      <c r="H25" s="560">
        <v>41354</v>
      </c>
      <c r="I25" s="560"/>
      <c r="J25" s="561" t="s">
        <v>664</v>
      </c>
      <c r="K25" s="561"/>
      <c r="L25" s="546" t="s">
        <v>1006</v>
      </c>
      <c r="M25" s="538" t="s">
        <v>666</v>
      </c>
      <c r="N25" s="538" t="s">
        <v>927</v>
      </c>
      <c r="O25" s="538" t="s">
        <v>928</v>
      </c>
      <c r="P25" s="538" t="s">
        <v>929</v>
      </c>
      <c r="Q25" s="538" t="s">
        <v>858</v>
      </c>
      <c r="R25" s="539">
        <v>27042</v>
      </c>
      <c r="S25" s="541">
        <v>3364276611</v>
      </c>
    </row>
    <row r="26" spans="1:19" s="485" customFormat="1" ht="33" x14ac:dyDescent="0.25">
      <c r="A26" s="554" t="s">
        <v>782</v>
      </c>
      <c r="B26" s="549" t="s">
        <v>777</v>
      </c>
      <c r="C26" s="554" t="s">
        <v>778</v>
      </c>
      <c r="D26" s="561">
        <v>25216</v>
      </c>
      <c r="E26" s="559" t="s">
        <v>1075</v>
      </c>
      <c r="F26" s="559"/>
      <c r="G26" s="560"/>
      <c r="H26" s="560"/>
      <c r="I26" s="561"/>
      <c r="J26" s="561"/>
      <c r="K26" s="561"/>
      <c r="L26" s="546" t="s">
        <v>1007</v>
      </c>
      <c r="M26" s="538" t="s">
        <v>773</v>
      </c>
      <c r="N26" s="538" t="s">
        <v>930</v>
      </c>
      <c r="O26" s="538" t="s">
        <v>931</v>
      </c>
      <c r="P26" s="538" t="s">
        <v>932</v>
      </c>
      <c r="Q26" s="538" t="s">
        <v>858</v>
      </c>
      <c r="R26" s="539">
        <v>28314</v>
      </c>
      <c r="S26" s="541">
        <v>9108646886</v>
      </c>
    </row>
    <row r="27" spans="1:19" s="485" customFormat="1" ht="33" x14ac:dyDescent="0.25">
      <c r="A27" s="554" t="s">
        <v>665</v>
      </c>
      <c r="B27" s="549" t="s">
        <v>779</v>
      </c>
      <c r="C27" s="554" t="s">
        <v>780</v>
      </c>
      <c r="D27" s="561">
        <v>25281</v>
      </c>
      <c r="E27" s="559">
        <v>41331</v>
      </c>
      <c r="F27" s="559">
        <v>41331</v>
      </c>
      <c r="G27" s="561"/>
      <c r="H27" s="560"/>
      <c r="I27" s="561"/>
      <c r="J27" s="561"/>
      <c r="K27" s="561"/>
      <c r="L27" s="546" t="s">
        <v>1008</v>
      </c>
      <c r="M27" s="538" t="s">
        <v>757</v>
      </c>
      <c r="N27" s="538" t="s">
        <v>933</v>
      </c>
      <c r="O27" s="538" t="s">
        <v>934</v>
      </c>
      <c r="P27" s="538" t="s">
        <v>932</v>
      </c>
      <c r="Q27" s="538" t="s">
        <v>858</v>
      </c>
      <c r="R27" s="539">
        <v>28303</v>
      </c>
      <c r="S27" s="541">
        <v>9108266105</v>
      </c>
    </row>
    <row r="28" spans="1:19" s="485" customFormat="1" ht="33" x14ac:dyDescent="0.25">
      <c r="A28" s="554" t="s">
        <v>783</v>
      </c>
      <c r="B28" s="549" t="s">
        <v>781</v>
      </c>
      <c r="C28" s="554" t="s">
        <v>667</v>
      </c>
      <c r="D28" s="561">
        <v>25328</v>
      </c>
      <c r="E28" s="560">
        <v>41319</v>
      </c>
      <c r="F28" s="556">
        <v>41319</v>
      </c>
      <c r="G28" s="560">
        <v>41340</v>
      </c>
      <c r="H28" s="560">
        <v>41341</v>
      </c>
      <c r="I28" s="560"/>
      <c r="J28" s="561" t="s">
        <v>664</v>
      </c>
      <c r="K28" s="561"/>
      <c r="L28" s="546" t="s">
        <v>1009</v>
      </c>
      <c r="M28" s="538" t="s">
        <v>755</v>
      </c>
      <c r="N28" s="538" t="s">
        <v>935</v>
      </c>
      <c r="O28" s="538" t="s">
        <v>936</v>
      </c>
      <c r="P28" s="538" t="s">
        <v>799</v>
      </c>
      <c r="Q28" s="538" t="s">
        <v>858</v>
      </c>
      <c r="R28" s="539">
        <v>27518</v>
      </c>
      <c r="S28" s="541">
        <v>9194605621</v>
      </c>
    </row>
    <row r="29" spans="1:19" s="485" customFormat="1" ht="49.5" x14ac:dyDescent="0.25">
      <c r="A29" s="554" t="s">
        <v>730</v>
      </c>
      <c r="B29" s="549" t="s">
        <v>1010</v>
      </c>
      <c r="C29" s="554">
        <v>10028333</v>
      </c>
      <c r="D29" s="561">
        <v>25528</v>
      </c>
      <c r="E29" s="559">
        <v>41324</v>
      </c>
      <c r="F29" s="559">
        <v>41324</v>
      </c>
      <c r="G29" s="559">
        <v>41333</v>
      </c>
      <c r="H29" s="560">
        <v>41334</v>
      </c>
      <c r="I29" s="561"/>
      <c r="J29" s="561"/>
      <c r="K29" s="561"/>
      <c r="L29" s="546" t="s">
        <v>1011</v>
      </c>
      <c r="M29" s="538"/>
      <c r="N29" s="538" t="s">
        <v>1012</v>
      </c>
      <c r="O29" s="538" t="s">
        <v>1013</v>
      </c>
      <c r="P29" s="538" t="s">
        <v>873</v>
      </c>
      <c r="Q29" s="538" t="s">
        <v>858</v>
      </c>
      <c r="R29" s="539">
        <v>27577</v>
      </c>
      <c r="S29" s="562">
        <v>9199347730</v>
      </c>
    </row>
    <row r="30" spans="1:19" s="485" customFormat="1" ht="49.5" x14ac:dyDescent="0.25">
      <c r="A30" s="554" t="s">
        <v>783</v>
      </c>
      <c r="B30" s="549" t="s">
        <v>296</v>
      </c>
      <c r="C30" s="554" t="s">
        <v>668</v>
      </c>
      <c r="D30" s="561">
        <v>22853</v>
      </c>
      <c r="E30" s="560">
        <v>41298</v>
      </c>
      <c r="F30" s="560">
        <v>41298</v>
      </c>
      <c r="G30" s="560">
        <v>41309</v>
      </c>
      <c r="H30" s="560">
        <v>41310</v>
      </c>
      <c r="I30" s="560"/>
      <c r="J30" s="561"/>
      <c r="K30" s="561"/>
      <c r="L30" s="546" t="s">
        <v>1014</v>
      </c>
      <c r="M30" s="538" t="s">
        <v>752</v>
      </c>
      <c r="N30" s="538" t="s">
        <v>937</v>
      </c>
      <c r="O30" s="538" t="s">
        <v>938</v>
      </c>
      <c r="P30" s="538" t="s">
        <v>939</v>
      </c>
      <c r="Q30" s="538" t="s">
        <v>858</v>
      </c>
      <c r="R30" s="539">
        <v>28645</v>
      </c>
      <c r="S30" s="541">
        <v>8287582383</v>
      </c>
    </row>
    <row r="31" spans="1:19" s="485" customFormat="1" ht="33" x14ac:dyDescent="0.25">
      <c r="A31" s="554" t="s">
        <v>126</v>
      </c>
      <c r="B31" s="549" t="s">
        <v>356</v>
      </c>
      <c r="C31" s="554">
        <v>10010033</v>
      </c>
      <c r="D31" s="561">
        <v>23963</v>
      </c>
      <c r="E31" s="560">
        <v>41324</v>
      </c>
      <c r="F31" s="558" t="s">
        <v>1058</v>
      </c>
      <c r="G31" s="560">
        <v>41339</v>
      </c>
      <c r="H31" s="560">
        <v>41340</v>
      </c>
      <c r="I31" s="560"/>
      <c r="J31" s="561" t="s">
        <v>664</v>
      </c>
      <c r="K31" s="561"/>
      <c r="L31" s="546" t="s">
        <v>1015</v>
      </c>
      <c r="M31" s="542" t="s">
        <v>751</v>
      </c>
      <c r="N31" s="542" t="s">
        <v>940</v>
      </c>
      <c r="O31" s="542" t="s">
        <v>941</v>
      </c>
      <c r="P31" s="542" t="s">
        <v>184</v>
      </c>
      <c r="Q31" s="542" t="s">
        <v>858</v>
      </c>
      <c r="R31" s="543">
        <v>27603</v>
      </c>
      <c r="S31" s="544">
        <v>9198282975</v>
      </c>
    </row>
    <row r="32" spans="1:19" ht="12.75" x14ac:dyDescent="0.2">
      <c r="A32" s="447"/>
      <c r="B32" s="447"/>
      <c r="C32" s="447"/>
      <c r="D32" s="447"/>
      <c r="E32" s="447"/>
      <c r="F32" s="447"/>
      <c r="G32" s="486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</row>
    <row r="33" spans="7:7" s="487" customFormat="1" ht="12.75" x14ac:dyDescent="0.2">
      <c r="G33" s="486"/>
    </row>
    <row r="34" spans="7:7" s="487" customFormat="1" ht="12.75" x14ac:dyDescent="0.2">
      <c r="G34" s="486"/>
    </row>
    <row r="35" spans="7:7" s="487" customFormat="1" ht="12.75" x14ac:dyDescent="0.2">
      <c r="G35" s="486"/>
    </row>
    <row r="36" spans="7:7" s="487" customFormat="1" ht="12.75" x14ac:dyDescent="0.2">
      <c r="G36" s="486"/>
    </row>
    <row r="37" spans="7:7" s="487" customFormat="1" ht="12.75" x14ac:dyDescent="0.2">
      <c r="G37" s="486"/>
    </row>
    <row r="38" spans="7:7" s="487" customFormat="1" ht="12.75" x14ac:dyDescent="0.2">
      <c r="G38" s="486"/>
    </row>
    <row r="39" spans="7:7" s="487" customFormat="1" ht="12.75" x14ac:dyDescent="0.2">
      <c r="G39" s="486"/>
    </row>
    <row r="40" spans="7:7" s="487" customFormat="1" ht="12.75" x14ac:dyDescent="0.2">
      <c r="G40" s="486"/>
    </row>
    <row r="41" spans="7:7" s="487" customFormat="1" ht="12.75" x14ac:dyDescent="0.2">
      <c r="G41" s="486"/>
    </row>
    <row r="42" spans="7:7" s="487" customFormat="1" ht="12.75" x14ac:dyDescent="0.2">
      <c r="G42" s="486"/>
    </row>
    <row r="43" spans="7:7" s="487" customFormat="1" ht="12.75" x14ac:dyDescent="0.2">
      <c r="G43" s="486"/>
    </row>
    <row r="44" spans="7:7" s="487" customFormat="1" ht="12.75" x14ac:dyDescent="0.2">
      <c r="G44" s="486"/>
    </row>
    <row r="45" spans="7:7" s="487" customFormat="1" ht="12.75" x14ac:dyDescent="0.2">
      <c r="G45" s="486"/>
    </row>
    <row r="46" spans="7:7" s="487" customFormat="1" ht="12.75" x14ac:dyDescent="0.2">
      <c r="G46" s="486"/>
    </row>
    <row r="47" spans="7:7" s="487" customFormat="1" ht="12.75" x14ac:dyDescent="0.2">
      <c r="G47" s="486"/>
    </row>
    <row r="48" spans="7:7" s="487" customFormat="1" ht="12.75" x14ac:dyDescent="0.2">
      <c r="G48" s="486"/>
    </row>
    <row r="49" spans="1:11" s="487" customFormat="1" ht="12.75" x14ac:dyDescent="0.2">
      <c r="A49" s="447"/>
      <c r="B49" s="447"/>
      <c r="C49" s="447"/>
      <c r="D49" s="447"/>
      <c r="E49" s="447"/>
      <c r="F49" s="447"/>
      <c r="G49" s="486"/>
      <c r="H49" s="447"/>
      <c r="I49" s="447"/>
      <c r="J49" s="447"/>
      <c r="K49" s="447"/>
    </row>
    <row r="50" spans="1:11" s="487" customFormat="1" ht="12.75" x14ac:dyDescent="0.2">
      <c r="A50" s="447"/>
      <c r="B50" s="447"/>
      <c r="C50" s="447"/>
      <c r="D50" s="447"/>
      <c r="E50" s="447"/>
      <c r="F50" s="447"/>
      <c r="G50" s="486"/>
      <c r="H50" s="447"/>
      <c r="I50" s="447"/>
      <c r="J50" s="447"/>
      <c r="K50" s="447"/>
    </row>
    <row r="51" spans="1:11" s="487" customFormat="1" ht="12.75" x14ac:dyDescent="0.2">
      <c r="A51" s="447"/>
      <c r="B51" s="447"/>
      <c r="C51" s="447"/>
      <c r="D51" s="447"/>
      <c r="E51" s="447"/>
      <c r="F51" s="447"/>
      <c r="G51" s="486"/>
      <c r="H51" s="447"/>
      <c r="I51" s="447"/>
      <c r="J51" s="447"/>
      <c r="K51" s="447"/>
    </row>
    <row r="52" spans="1:11" s="487" customFormat="1" ht="12.75" x14ac:dyDescent="0.2">
      <c r="A52" s="447"/>
      <c r="B52" s="447"/>
      <c r="C52" s="447"/>
      <c r="D52" s="447"/>
      <c r="E52" s="447"/>
      <c r="F52" s="447"/>
      <c r="G52" s="486"/>
      <c r="H52" s="447"/>
      <c r="I52" s="447"/>
      <c r="J52" s="447"/>
      <c r="K52" s="447"/>
    </row>
    <row r="53" spans="1:11" s="487" customFormat="1" ht="12.75" x14ac:dyDescent="0.2">
      <c r="A53" s="447"/>
      <c r="B53" s="447"/>
      <c r="C53" s="447"/>
      <c r="D53" s="447"/>
      <c r="E53" s="447"/>
      <c r="F53" s="447"/>
      <c r="G53" s="486"/>
      <c r="H53" s="447"/>
      <c r="I53" s="447"/>
      <c r="J53" s="447"/>
      <c r="K53" s="447"/>
    </row>
    <row r="54" spans="1:11" s="487" customFormat="1" ht="12.75" x14ac:dyDescent="0.2">
      <c r="A54" s="447"/>
      <c r="B54" s="447"/>
      <c r="C54" s="447"/>
      <c r="D54" s="447"/>
      <c r="E54" s="447"/>
      <c r="F54" s="447"/>
      <c r="G54" s="486"/>
      <c r="H54" s="447"/>
      <c r="I54" s="447"/>
      <c r="J54" s="447"/>
      <c r="K54" s="447"/>
    </row>
    <row r="55" spans="1:11" s="487" customFormat="1" ht="12.75" x14ac:dyDescent="0.2">
      <c r="A55" s="447"/>
      <c r="B55" s="447"/>
      <c r="C55" s="447"/>
      <c r="D55" s="447"/>
      <c r="E55" s="447"/>
      <c r="F55" s="447"/>
      <c r="G55" s="486"/>
      <c r="H55" s="447"/>
      <c r="I55" s="447"/>
      <c r="J55" s="447"/>
      <c r="K55" s="447"/>
    </row>
    <row r="56" spans="1:11" s="487" customFormat="1" ht="12.75" x14ac:dyDescent="0.2">
      <c r="A56" s="447"/>
      <c r="B56" s="447"/>
      <c r="C56" s="447"/>
      <c r="D56" s="447"/>
      <c r="E56" s="447"/>
      <c r="F56" s="447"/>
      <c r="G56" s="486"/>
      <c r="H56" s="447"/>
      <c r="I56" s="447"/>
      <c r="J56" s="447"/>
      <c r="K56" s="447"/>
    </row>
    <row r="57" spans="1:11" s="487" customFormat="1" ht="12.75" x14ac:dyDescent="0.2">
      <c r="A57" s="488"/>
      <c r="B57" s="489"/>
      <c r="C57" s="490"/>
      <c r="D57" s="491"/>
      <c r="E57" s="492"/>
      <c r="F57" s="492"/>
      <c r="G57" s="492"/>
      <c r="H57" s="492"/>
      <c r="I57" s="492"/>
      <c r="J57" s="492"/>
      <c r="K57" s="492"/>
    </row>
    <row r="58" spans="1:11" s="487" customFormat="1" ht="12.75" x14ac:dyDescent="0.2">
      <c r="A58" s="447"/>
      <c r="B58" s="447"/>
      <c r="C58" s="447"/>
      <c r="D58" s="447"/>
      <c r="E58" s="447"/>
      <c r="F58" s="447"/>
      <c r="G58" s="486"/>
      <c r="H58" s="447"/>
      <c r="I58" s="447"/>
      <c r="J58" s="447"/>
      <c r="K58" s="447"/>
    </row>
    <row r="59" spans="1:11" s="487" customFormat="1" ht="12.75" x14ac:dyDescent="0.2">
      <c r="A59" s="447"/>
      <c r="B59" s="447"/>
      <c r="C59" s="447"/>
      <c r="D59" s="447"/>
      <c r="E59" s="447"/>
      <c r="F59" s="447"/>
      <c r="G59" s="486"/>
      <c r="H59" s="447"/>
      <c r="I59" s="447"/>
      <c r="J59" s="447"/>
      <c r="K59" s="447"/>
    </row>
  </sheetData>
  <sortState ref="A2:K30">
    <sortCondition ref="B2:B30"/>
  </sortState>
  <phoneticPr fontId="0" type="noConversion"/>
  <pageMargins left="0.1" right="0.1" top="0.1" bottom="0.1" header="0.1" footer="0.1"/>
  <pageSetup scale="57" orientation="landscape" horizontalDpi="4294967294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opLeftCell="A31" zoomScale="70" zoomScaleNormal="70" zoomScaleSheetLayoutView="75" workbookViewId="0">
      <selection activeCell="A30" sqref="A30"/>
    </sheetView>
  </sheetViews>
  <sheetFormatPr defaultColWidth="13.7109375" defaultRowHeight="19.5" customHeight="1" x14ac:dyDescent="0.2"/>
  <cols>
    <col min="1" max="1" width="19.85546875" style="17" customWidth="1"/>
    <col min="2" max="2" width="12.7109375" style="17" customWidth="1"/>
    <col min="3" max="4" width="12.7109375" style="18" customWidth="1"/>
    <col min="5" max="7" width="12.7109375" style="39" customWidth="1"/>
    <col min="8" max="8" width="1.42578125" style="16" customWidth="1"/>
    <col min="9" max="9" width="19.85546875" style="16" customWidth="1"/>
    <col min="10" max="15" width="12.7109375" style="16" customWidth="1"/>
    <col min="16" max="16384" width="13.7109375" style="16"/>
  </cols>
  <sheetData>
    <row r="1" spans="1:15" s="11" customFormat="1" ht="36" customHeight="1" thickBot="1" x14ac:dyDescent="0.25">
      <c r="A1" s="585" t="s">
        <v>56</v>
      </c>
      <c r="B1" s="585"/>
      <c r="C1" s="585"/>
      <c r="D1" s="585"/>
      <c r="E1" s="585"/>
      <c r="F1" s="585"/>
      <c r="G1" s="585"/>
      <c r="I1" s="582" t="s">
        <v>57</v>
      </c>
      <c r="J1" s="582"/>
      <c r="K1" s="582"/>
      <c r="L1" s="582"/>
      <c r="M1" s="582"/>
      <c r="N1" s="582"/>
      <c r="O1" s="582"/>
    </row>
    <row r="2" spans="1:15" s="46" customFormat="1" ht="16.5" thickBot="1" x14ac:dyDescent="0.25">
      <c r="A2" s="583" t="s">
        <v>822</v>
      </c>
      <c r="B2" s="584"/>
      <c r="C2" s="584"/>
      <c r="D2" s="584"/>
      <c r="E2" s="584"/>
      <c r="F2" s="584"/>
      <c r="G2" s="584"/>
      <c r="I2" s="586" t="s">
        <v>822</v>
      </c>
      <c r="J2" s="587"/>
      <c r="K2" s="587"/>
      <c r="L2" s="587"/>
      <c r="M2" s="587"/>
      <c r="N2" s="587"/>
      <c r="O2" s="587"/>
    </row>
    <row r="3" spans="1:15" s="46" customFormat="1" ht="15.75" x14ac:dyDescent="0.25">
      <c r="A3" s="311" t="s">
        <v>95</v>
      </c>
      <c r="B3" s="312" t="s">
        <v>3</v>
      </c>
      <c r="C3" s="312" t="s">
        <v>58</v>
      </c>
      <c r="D3" s="304" t="s">
        <v>73</v>
      </c>
      <c r="E3" s="304" t="s">
        <v>54</v>
      </c>
      <c r="F3" s="304" t="s">
        <v>119</v>
      </c>
      <c r="G3" s="304" t="s">
        <v>137</v>
      </c>
      <c r="I3" s="303" t="s">
        <v>101</v>
      </c>
      <c r="J3" s="300" t="s">
        <v>3</v>
      </c>
      <c r="K3" s="300" t="s">
        <v>58</v>
      </c>
      <c r="L3" s="293" t="s">
        <v>73</v>
      </c>
      <c r="M3" s="293" t="s">
        <v>54</v>
      </c>
      <c r="N3" s="293" t="s">
        <v>119</v>
      </c>
      <c r="O3" s="293" t="s">
        <v>137</v>
      </c>
    </row>
    <row r="4" spans="1:15" s="46" customFormat="1" ht="15" x14ac:dyDescent="0.2">
      <c r="A4" s="313" t="s">
        <v>63</v>
      </c>
      <c r="B4" s="306">
        <f t="shared" ref="B4:G4" si="0">B16</f>
        <v>157</v>
      </c>
      <c r="C4" s="306">
        <f t="shared" si="0"/>
        <v>192</v>
      </c>
      <c r="D4" s="306">
        <f t="shared" si="0"/>
        <v>176</v>
      </c>
      <c r="E4" s="306">
        <f t="shared" si="0"/>
        <v>145</v>
      </c>
      <c r="F4" s="306">
        <f t="shared" si="0"/>
        <v>139</v>
      </c>
      <c r="G4" s="306">
        <f t="shared" si="0"/>
        <v>142</v>
      </c>
      <c r="I4" s="301" t="s">
        <v>63</v>
      </c>
      <c r="J4" s="295">
        <f t="shared" ref="J4:O4" si="1">J16</f>
        <v>309</v>
      </c>
      <c r="K4" s="295">
        <f t="shared" si="1"/>
        <v>460</v>
      </c>
      <c r="L4" s="295">
        <f t="shared" si="1"/>
        <v>360</v>
      </c>
      <c r="M4" s="295">
        <f t="shared" si="1"/>
        <v>242</v>
      </c>
      <c r="N4" s="295">
        <f t="shared" si="1"/>
        <v>214</v>
      </c>
      <c r="O4" s="295">
        <f t="shared" si="1"/>
        <v>224</v>
      </c>
    </row>
    <row r="5" spans="1:15" s="46" customFormat="1" ht="15" x14ac:dyDescent="0.2">
      <c r="A5" s="313" t="s">
        <v>64</v>
      </c>
      <c r="B5" s="306">
        <f t="shared" ref="B5:G5" si="2">B25</f>
        <v>103</v>
      </c>
      <c r="C5" s="306">
        <f t="shared" si="2"/>
        <v>104</v>
      </c>
      <c r="D5" s="306">
        <f t="shared" si="2"/>
        <v>153</v>
      </c>
      <c r="E5" s="306">
        <f t="shared" si="2"/>
        <v>130</v>
      </c>
      <c r="F5" s="306">
        <f t="shared" si="2"/>
        <v>131</v>
      </c>
      <c r="G5" s="306">
        <f t="shared" si="2"/>
        <v>123</v>
      </c>
      <c r="I5" s="301" t="s">
        <v>64</v>
      </c>
      <c r="J5" s="295">
        <f t="shared" ref="J5:O5" si="3">J25</f>
        <v>247</v>
      </c>
      <c r="K5" s="295">
        <f t="shared" si="3"/>
        <v>267</v>
      </c>
      <c r="L5" s="295">
        <f t="shared" si="3"/>
        <v>329</v>
      </c>
      <c r="M5" s="295">
        <f t="shared" si="3"/>
        <v>204</v>
      </c>
      <c r="N5" s="295">
        <f t="shared" si="3"/>
        <v>188</v>
      </c>
      <c r="O5" s="295">
        <f t="shared" si="3"/>
        <v>140</v>
      </c>
    </row>
    <row r="6" spans="1:15" s="46" customFormat="1" ht="15.75" thickBot="1" x14ac:dyDescent="0.25">
      <c r="A6" s="313" t="s">
        <v>65</v>
      </c>
      <c r="B6" s="306">
        <f t="shared" ref="B6:G6" si="4">B28</f>
        <v>79</v>
      </c>
      <c r="C6" s="306">
        <f t="shared" si="4"/>
        <v>66</v>
      </c>
      <c r="D6" s="306">
        <f t="shared" si="4"/>
        <v>0</v>
      </c>
      <c r="E6" s="306">
        <f t="shared" si="4"/>
        <v>0</v>
      </c>
      <c r="F6" s="306">
        <f t="shared" si="4"/>
        <v>0</v>
      </c>
      <c r="G6" s="306">
        <f t="shared" si="4"/>
        <v>18</v>
      </c>
      <c r="I6" s="301" t="s">
        <v>65</v>
      </c>
      <c r="J6" s="295">
        <f t="shared" ref="J6:O6" si="5">J28</f>
        <v>215</v>
      </c>
      <c r="K6" s="295">
        <f t="shared" si="5"/>
        <v>132</v>
      </c>
      <c r="L6" s="295">
        <f t="shared" si="5"/>
        <v>0</v>
      </c>
      <c r="M6" s="295">
        <f t="shared" si="5"/>
        <v>0</v>
      </c>
      <c r="N6" s="295">
        <f t="shared" si="5"/>
        <v>0</v>
      </c>
      <c r="O6" s="295">
        <f t="shared" si="5"/>
        <v>56</v>
      </c>
    </row>
    <row r="7" spans="1:15" s="49" customFormat="1" ht="18.75" customHeight="1" thickBot="1" x14ac:dyDescent="0.25">
      <c r="A7" s="321" t="s">
        <v>103</v>
      </c>
      <c r="B7" s="314">
        <f t="shared" ref="B7:G7" si="6">SUM(B4:B6)</f>
        <v>339</v>
      </c>
      <c r="C7" s="314">
        <f t="shared" si="6"/>
        <v>362</v>
      </c>
      <c r="D7" s="314">
        <f t="shared" si="6"/>
        <v>329</v>
      </c>
      <c r="E7" s="314">
        <f t="shared" si="6"/>
        <v>275</v>
      </c>
      <c r="F7" s="314">
        <f t="shared" si="6"/>
        <v>270</v>
      </c>
      <c r="G7" s="314">
        <f t="shared" si="6"/>
        <v>283</v>
      </c>
      <c r="I7" s="322" t="s">
        <v>103</v>
      </c>
      <c r="J7" s="302">
        <f t="shared" ref="J7:O7" si="7">SUM(J4:J6)</f>
        <v>771</v>
      </c>
      <c r="K7" s="302">
        <f t="shared" si="7"/>
        <v>859</v>
      </c>
      <c r="L7" s="302">
        <f t="shared" si="7"/>
        <v>689</v>
      </c>
      <c r="M7" s="302">
        <f t="shared" si="7"/>
        <v>446</v>
      </c>
      <c r="N7" s="302">
        <f t="shared" si="7"/>
        <v>402</v>
      </c>
      <c r="O7" s="302">
        <f t="shared" si="7"/>
        <v>420</v>
      </c>
    </row>
    <row r="8" spans="1:15" s="43" customFormat="1" ht="16.5" thickBot="1" x14ac:dyDescent="0.25">
      <c r="A8" s="583" t="s">
        <v>60</v>
      </c>
      <c r="B8" s="584"/>
      <c r="C8" s="584"/>
      <c r="D8" s="584"/>
      <c r="E8" s="584"/>
      <c r="F8" s="584"/>
      <c r="G8" s="584"/>
      <c r="I8" s="586" t="s">
        <v>60</v>
      </c>
      <c r="J8" s="587"/>
      <c r="K8" s="587"/>
      <c r="L8" s="587"/>
      <c r="M8" s="587"/>
      <c r="N8" s="587"/>
      <c r="O8" s="587"/>
    </row>
    <row r="9" spans="1:15" s="46" customFormat="1" ht="15.75" x14ac:dyDescent="0.25">
      <c r="A9" s="303" t="s">
        <v>101</v>
      </c>
      <c r="B9" s="304" t="s">
        <v>3</v>
      </c>
      <c r="C9" s="304" t="s">
        <v>58</v>
      </c>
      <c r="D9" s="304" t="s">
        <v>73</v>
      </c>
      <c r="E9" s="304" t="s">
        <v>54</v>
      </c>
      <c r="F9" s="304" t="s">
        <v>119</v>
      </c>
      <c r="G9" s="304" t="s">
        <v>137</v>
      </c>
      <c r="I9" s="303" t="s">
        <v>101</v>
      </c>
      <c r="J9" s="293" t="s">
        <v>3</v>
      </c>
      <c r="K9" s="293" t="s">
        <v>58</v>
      </c>
      <c r="L9" s="293" t="s">
        <v>73</v>
      </c>
      <c r="M9" s="293" t="s">
        <v>54</v>
      </c>
      <c r="N9" s="293" t="s">
        <v>119</v>
      </c>
      <c r="O9" s="293" t="s">
        <v>137</v>
      </c>
    </row>
    <row r="10" spans="1:15" s="49" customFormat="1" ht="14.25" customHeight="1" x14ac:dyDescent="0.2">
      <c r="A10" s="305" t="s">
        <v>99</v>
      </c>
      <c r="B10" s="306">
        <v>39</v>
      </c>
      <c r="C10" s="306">
        <v>42</v>
      </c>
      <c r="D10" s="306">
        <v>29</v>
      </c>
      <c r="E10" s="306">
        <v>23</v>
      </c>
      <c r="F10" s="306">
        <v>39</v>
      </c>
      <c r="G10" s="306">
        <v>36</v>
      </c>
      <c r="I10" s="294" t="s">
        <v>114</v>
      </c>
      <c r="J10" s="295">
        <v>14</v>
      </c>
      <c r="K10" s="295">
        <v>151</v>
      </c>
      <c r="L10" s="295">
        <v>138</v>
      </c>
      <c r="M10" s="295">
        <v>98</v>
      </c>
      <c r="N10" s="295">
        <v>85</v>
      </c>
      <c r="O10" s="295">
        <v>68</v>
      </c>
    </row>
    <row r="11" spans="1:15" s="49" customFormat="1" ht="14.25" customHeight="1" x14ac:dyDescent="0.2">
      <c r="A11" s="305" t="s">
        <v>93</v>
      </c>
      <c r="B11" s="306">
        <v>35</v>
      </c>
      <c r="C11" s="306">
        <v>38</v>
      </c>
      <c r="D11" s="306">
        <v>35</v>
      </c>
      <c r="E11" s="306">
        <v>23</v>
      </c>
      <c r="F11" s="306">
        <v>36</v>
      </c>
      <c r="G11" s="306">
        <v>37</v>
      </c>
      <c r="I11" s="294" t="s">
        <v>99</v>
      </c>
      <c r="J11" s="295">
        <v>50</v>
      </c>
      <c r="K11" s="295">
        <v>79</v>
      </c>
      <c r="L11" s="295">
        <v>59</v>
      </c>
      <c r="M11" s="295">
        <v>30</v>
      </c>
      <c r="N11" s="295">
        <v>65</v>
      </c>
      <c r="O11" s="295">
        <v>66</v>
      </c>
    </row>
    <row r="12" spans="1:15" s="49" customFormat="1" ht="14.25" customHeight="1" x14ac:dyDescent="0.2">
      <c r="A12" s="305" t="s">
        <v>114</v>
      </c>
      <c r="B12" s="306">
        <v>9</v>
      </c>
      <c r="C12" s="306">
        <v>25</v>
      </c>
      <c r="D12" s="306">
        <v>28</v>
      </c>
      <c r="E12" s="306">
        <v>33</v>
      </c>
      <c r="F12" s="306">
        <v>34</v>
      </c>
      <c r="G12" s="306">
        <v>37</v>
      </c>
      <c r="I12" s="294" t="s">
        <v>69</v>
      </c>
      <c r="J12" s="295">
        <v>85</v>
      </c>
      <c r="K12" s="295">
        <v>56</v>
      </c>
      <c r="L12" s="295">
        <v>38</v>
      </c>
      <c r="M12" s="295">
        <v>34</v>
      </c>
      <c r="N12" s="295">
        <v>27</v>
      </c>
      <c r="O12" s="295">
        <v>26</v>
      </c>
    </row>
    <row r="13" spans="1:15" s="49" customFormat="1" ht="14.25" customHeight="1" x14ac:dyDescent="0.2">
      <c r="A13" s="307" t="s">
        <v>111</v>
      </c>
      <c r="B13" s="306">
        <v>22</v>
      </c>
      <c r="C13" s="306">
        <v>25</v>
      </c>
      <c r="D13" s="306">
        <v>24</v>
      </c>
      <c r="E13" s="306">
        <v>13</v>
      </c>
      <c r="F13" s="306">
        <v>16</v>
      </c>
      <c r="G13" s="306">
        <v>17</v>
      </c>
      <c r="I13" s="296" t="s">
        <v>111</v>
      </c>
      <c r="J13" s="295">
        <v>70</v>
      </c>
      <c r="K13" s="295">
        <v>75</v>
      </c>
      <c r="L13" s="295">
        <v>64</v>
      </c>
      <c r="M13" s="295">
        <v>42</v>
      </c>
      <c r="N13" s="295">
        <v>22</v>
      </c>
      <c r="O13" s="295">
        <v>41</v>
      </c>
    </row>
    <row r="14" spans="1:15" s="49" customFormat="1" ht="14.25" customHeight="1" x14ac:dyDescent="0.2">
      <c r="A14" s="307" t="s">
        <v>69</v>
      </c>
      <c r="B14" s="306">
        <v>6</v>
      </c>
      <c r="C14" s="306">
        <v>14</v>
      </c>
      <c r="D14" s="306">
        <v>16</v>
      </c>
      <c r="E14" s="306">
        <v>18</v>
      </c>
      <c r="F14" s="306">
        <v>14</v>
      </c>
      <c r="G14" s="306">
        <v>15</v>
      </c>
      <c r="I14" s="296" t="s">
        <v>93</v>
      </c>
      <c r="J14" s="295">
        <v>51</v>
      </c>
      <c r="K14" s="295">
        <v>63</v>
      </c>
      <c r="L14" s="295">
        <v>27</v>
      </c>
      <c r="M14" s="295">
        <v>17</v>
      </c>
      <c r="N14" s="295">
        <v>15</v>
      </c>
      <c r="O14" s="295">
        <v>23</v>
      </c>
    </row>
    <row r="15" spans="1:15" s="49" customFormat="1" ht="14.25" customHeight="1" thickBot="1" x14ac:dyDescent="0.25">
      <c r="A15" s="305" t="s">
        <v>168</v>
      </c>
      <c r="B15" s="306">
        <v>46</v>
      </c>
      <c r="C15" s="306">
        <v>48</v>
      </c>
      <c r="D15" s="306">
        <v>44</v>
      </c>
      <c r="E15" s="306">
        <v>35</v>
      </c>
      <c r="F15" s="306">
        <v>0</v>
      </c>
      <c r="G15" s="306">
        <v>0</v>
      </c>
      <c r="I15" s="294" t="s">
        <v>168</v>
      </c>
      <c r="J15" s="295">
        <v>39</v>
      </c>
      <c r="K15" s="295">
        <v>36</v>
      </c>
      <c r="L15" s="295">
        <v>34</v>
      </c>
      <c r="M15" s="295">
        <v>21</v>
      </c>
      <c r="N15" s="295">
        <v>0</v>
      </c>
      <c r="O15" s="295">
        <v>0</v>
      </c>
    </row>
    <row r="16" spans="1:15" s="49" customFormat="1" ht="16.5" thickBot="1" x14ac:dyDescent="0.25">
      <c r="A16" s="308"/>
      <c r="B16" s="317">
        <f t="shared" ref="B16:G16" si="8">SUM(B10:B15)</f>
        <v>157</v>
      </c>
      <c r="C16" s="315">
        <f t="shared" si="8"/>
        <v>192</v>
      </c>
      <c r="D16" s="315">
        <f t="shared" si="8"/>
        <v>176</v>
      </c>
      <c r="E16" s="315">
        <f t="shared" si="8"/>
        <v>145</v>
      </c>
      <c r="F16" s="315">
        <f t="shared" si="8"/>
        <v>139</v>
      </c>
      <c r="G16" s="318">
        <f t="shared" si="8"/>
        <v>142</v>
      </c>
      <c r="I16" s="297"/>
      <c r="J16" s="319">
        <f t="shared" ref="J16:O16" si="9">SUM(J10:J15)</f>
        <v>309</v>
      </c>
      <c r="K16" s="316">
        <f t="shared" si="9"/>
        <v>460</v>
      </c>
      <c r="L16" s="316">
        <f t="shared" si="9"/>
        <v>360</v>
      </c>
      <c r="M16" s="316">
        <f t="shared" si="9"/>
        <v>242</v>
      </c>
      <c r="N16" s="316">
        <f t="shared" si="9"/>
        <v>214</v>
      </c>
      <c r="O16" s="320">
        <f t="shared" si="9"/>
        <v>224</v>
      </c>
    </row>
    <row r="17" spans="1:15" s="49" customFormat="1" ht="6.75" customHeight="1" thickBot="1" x14ac:dyDescent="0.25">
      <c r="A17" s="308"/>
      <c r="B17" s="309"/>
      <c r="C17" s="309"/>
      <c r="D17" s="309"/>
      <c r="E17" s="309"/>
      <c r="F17" s="309"/>
      <c r="G17" s="309"/>
      <c r="I17" s="297"/>
      <c r="J17" s="298"/>
      <c r="K17" s="298"/>
      <c r="L17" s="298"/>
      <c r="M17" s="298"/>
      <c r="N17" s="298"/>
      <c r="O17" s="298"/>
    </row>
    <row r="18" spans="1:15" s="49" customFormat="1" ht="16.5" thickBot="1" x14ac:dyDescent="0.25">
      <c r="A18" s="583" t="s">
        <v>59</v>
      </c>
      <c r="B18" s="584"/>
      <c r="C18" s="584"/>
      <c r="D18" s="584"/>
      <c r="E18" s="584"/>
      <c r="F18" s="584"/>
      <c r="G18" s="584"/>
      <c r="I18" s="586" t="s">
        <v>59</v>
      </c>
      <c r="J18" s="587"/>
      <c r="K18" s="587"/>
      <c r="L18" s="587"/>
      <c r="M18" s="587"/>
      <c r="N18" s="587"/>
      <c r="O18" s="587"/>
    </row>
    <row r="19" spans="1:15" s="49" customFormat="1" ht="14.25" customHeight="1" x14ac:dyDescent="0.2">
      <c r="A19" s="305" t="s">
        <v>79</v>
      </c>
      <c r="B19" s="306">
        <v>11</v>
      </c>
      <c r="C19" s="306">
        <v>9</v>
      </c>
      <c r="D19" s="306">
        <v>34</v>
      </c>
      <c r="E19" s="306">
        <v>32</v>
      </c>
      <c r="F19" s="306">
        <v>31</v>
      </c>
      <c r="G19" s="306">
        <v>38</v>
      </c>
      <c r="I19" s="294" t="s">
        <v>110</v>
      </c>
      <c r="J19" s="295">
        <v>42</v>
      </c>
      <c r="K19" s="295">
        <v>56</v>
      </c>
      <c r="L19" s="295">
        <v>100</v>
      </c>
      <c r="M19" s="295">
        <v>70</v>
      </c>
      <c r="N19" s="295">
        <v>60</v>
      </c>
      <c r="O19" s="295">
        <v>0</v>
      </c>
    </row>
    <row r="20" spans="1:15" s="49" customFormat="1" ht="14.25" customHeight="1" x14ac:dyDescent="0.2">
      <c r="A20" s="305" t="s">
        <v>110</v>
      </c>
      <c r="B20" s="306">
        <v>25</v>
      </c>
      <c r="C20" s="306">
        <v>25</v>
      </c>
      <c r="D20" s="306">
        <v>35</v>
      </c>
      <c r="E20" s="306">
        <v>30</v>
      </c>
      <c r="F20" s="306">
        <v>28</v>
      </c>
      <c r="G20" s="306">
        <v>0</v>
      </c>
      <c r="I20" s="294" t="s">
        <v>98</v>
      </c>
      <c r="J20" s="295">
        <v>130</v>
      </c>
      <c r="K20" s="295">
        <v>140</v>
      </c>
      <c r="L20" s="295">
        <v>72</v>
      </c>
      <c r="M20" s="295">
        <v>42</v>
      </c>
      <c r="N20" s="295">
        <v>44</v>
      </c>
      <c r="O20" s="295">
        <v>30</v>
      </c>
    </row>
    <row r="21" spans="1:15" s="49" customFormat="1" ht="14.25" customHeight="1" x14ac:dyDescent="0.2">
      <c r="A21" s="305" t="s">
        <v>112</v>
      </c>
      <c r="B21" s="306">
        <v>3</v>
      </c>
      <c r="C21" s="306">
        <v>1</v>
      </c>
      <c r="D21" s="306">
        <v>24</v>
      </c>
      <c r="E21" s="306">
        <v>21</v>
      </c>
      <c r="F21" s="306">
        <v>23</v>
      </c>
      <c r="G21" s="306">
        <v>30</v>
      </c>
      <c r="I21" s="294" t="s">
        <v>97</v>
      </c>
      <c r="J21" s="295">
        <v>63</v>
      </c>
      <c r="K21" s="295">
        <v>59</v>
      </c>
      <c r="L21" s="295">
        <v>90</v>
      </c>
      <c r="M21" s="295">
        <v>55</v>
      </c>
      <c r="N21" s="295">
        <v>42</v>
      </c>
      <c r="O21" s="295">
        <v>44</v>
      </c>
    </row>
    <row r="22" spans="1:15" s="49" customFormat="1" ht="14.25" customHeight="1" x14ac:dyDescent="0.2">
      <c r="A22" s="305" t="s">
        <v>97</v>
      </c>
      <c r="B22" s="306">
        <v>24</v>
      </c>
      <c r="C22" s="306">
        <v>28</v>
      </c>
      <c r="D22" s="306">
        <v>27</v>
      </c>
      <c r="E22" s="306">
        <v>20</v>
      </c>
      <c r="F22" s="306">
        <v>21</v>
      </c>
      <c r="G22" s="306">
        <v>26</v>
      </c>
      <c r="I22" s="294" t="s">
        <v>79</v>
      </c>
      <c r="J22" s="295">
        <v>7</v>
      </c>
      <c r="K22" s="295">
        <v>6</v>
      </c>
      <c r="L22" s="295">
        <v>31</v>
      </c>
      <c r="M22" s="295">
        <v>20</v>
      </c>
      <c r="N22" s="295">
        <v>27</v>
      </c>
      <c r="O22" s="295">
        <v>43</v>
      </c>
    </row>
    <row r="23" spans="1:15" s="49" customFormat="1" ht="14.25" customHeight="1" x14ac:dyDescent="0.2">
      <c r="A23" s="305" t="s">
        <v>94</v>
      </c>
      <c r="B23" s="306">
        <v>11</v>
      </c>
      <c r="C23" s="306">
        <v>12</v>
      </c>
      <c r="D23" s="306">
        <v>17</v>
      </c>
      <c r="E23" s="306">
        <v>15</v>
      </c>
      <c r="F23" s="306">
        <v>14</v>
      </c>
      <c r="G23" s="306">
        <v>13</v>
      </c>
      <c r="I23" s="294" t="s">
        <v>112</v>
      </c>
      <c r="J23" s="295">
        <v>0</v>
      </c>
      <c r="K23" s="295">
        <v>0</v>
      </c>
      <c r="L23" s="295">
        <v>28</v>
      </c>
      <c r="M23" s="295">
        <v>10</v>
      </c>
      <c r="N23" s="295">
        <v>11</v>
      </c>
      <c r="O23" s="295">
        <v>16</v>
      </c>
    </row>
    <row r="24" spans="1:15" s="49" customFormat="1" ht="14.25" customHeight="1" thickBot="1" x14ac:dyDescent="0.25">
      <c r="A24" s="305" t="s">
        <v>98</v>
      </c>
      <c r="B24" s="306">
        <v>29</v>
      </c>
      <c r="C24" s="306">
        <v>29</v>
      </c>
      <c r="D24" s="306">
        <v>16</v>
      </c>
      <c r="E24" s="306">
        <v>12</v>
      </c>
      <c r="F24" s="306">
        <v>14</v>
      </c>
      <c r="G24" s="306">
        <v>16</v>
      </c>
      <c r="I24" s="294" t="s">
        <v>94</v>
      </c>
      <c r="J24" s="295">
        <v>5</v>
      </c>
      <c r="K24" s="295">
        <v>6</v>
      </c>
      <c r="L24" s="295">
        <v>8</v>
      </c>
      <c r="M24" s="295">
        <v>7</v>
      </c>
      <c r="N24" s="295">
        <v>4</v>
      </c>
      <c r="O24" s="295">
        <v>7</v>
      </c>
    </row>
    <row r="25" spans="1:15" s="49" customFormat="1" ht="16.5" thickBot="1" x14ac:dyDescent="0.25">
      <c r="A25" s="308"/>
      <c r="B25" s="317">
        <f t="shared" ref="B25:G25" si="10">SUM(B19:B24)</f>
        <v>103</v>
      </c>
      <c r="C25" s="315">
        <f t="shared" si="10"/>
        <v>104</v>
      </c>
      <c r="D25" s="315">
        <f t="shared" si="10"/>
        <v>153</v>
      </c>
      <c r="E25" s="315">
        <f t="shared" si="10"/>
        <v>130</v>
      </c>
      <c r="F25" s="315">
        <f t="shared" si="10"/>
        <v>131</v>
      </c>
      <c r="G25" s="318">
        <f t="shared" si="10"/>
        <v>123</v>
      </c>
      <c r="I25" s="297"/>
      <c r="J25" s="319">
        <f t="shared" ref="J25:O25" si="11">SUM(J19:J24)</f>
        <v>247</v>
      </c>
      <c r="K25" s="316">
        <f t="shared" si="11"/>
        <v>267</v>
      </c>
      <c r="L25" s="316">
        <f t="shared" si="11"/>
        <v>329</v>
      </c>
      <c r="M25" s="316">
        <f t="shared" si="11"/>
        <v>204</v>
      </c>
      <c r="N25" s="316">
        <f t="shared" si="11"/>
        <v>188</v>
      </c>
      <c r="O25" s="320">
        <f t="shared" si="11"/>
        <v>140</v>
      </c>
    </row>
    <row r="26" spans="1:15" s="49" customFormat="1" ht="3.75" customHeight="1" thickBot="1" x14ac:dyDescent="0.25">
      <c r="A26" s="308"/>
      <c r="B26" s="309"/>
      <c r="C26" s="309"/>
      <c r="D26" s="309"/>
      <c r="E26" s="309"/>
      <c r="F26" s="309"/>
      <c r="G26" s="309"/>
      <c r="I26" s="297"/>
      <c r="J26" s="298"/>
      <c r="K26" s="298"/>
      <c r="L26" s="298"/>
      <c r="M26" s="298"/>
      <c r="N26" s="298"/>
      <c r="O26" s="298"/>
    </row>
    <row r="27" spans="1:15" s="49" customFormat="1" ht="16.5" thickBot="1" x14ac:dyDescent="0.25">
      <c r="A27" s="583" t="s">
        <v>61</v>
      </c>
      <c r="B27" s="584"/>
      <c r="C27" s="584"/>
      <c r="D27" s="584"/>
      <c r="E27" s="584"/>
      <c r="F27" s="584"/>
      <c r="G27" s="584"/>
      <c r="I27" s="586" t="s">
        <v>61</v>
      </c>
      <c r="J27" s="587"/>
      <c r="K27" s="587"/>
      <c r="L27" s="587"/>
      <c r="M27" s="587"/>
      <c r="N27" s="587"/>
      <c r="O27" s="587"/>
    </row>
    <row r="28" spans="1:15" s="46" customFormat="1" ht="15" x14ac:dyDescent="0.2">
      <c r="A28" s="305" t="s">
        <v>187</v>
      </c>
      <c r="B28" s="306">
        <v>79</v>
      </c>
      <c r="C28" s="306">
        <v>66</v>
      </c>
      <c r="D28" s="306">
        <v>0</v>
      </c>
      <c r="E28" s="306">
        <v>0</v>
      </c>
      <c r="F28" s="306">
        <v>0</v>
      </c>
      <c r="G28" s="306">
        <v>18</v>
      </c>
      <c r="I28" s="294" t="s">
        <v>187</v>
      </c>
      <c r="J28" s="295">
        <v>215</v>
      </c>
      <c r="K28" s="295">
        <v>132</v>
      </c>
      <c r="L28" s="295">
        <v>0</v>
      </c>
      <c r="M28" s="295">
        <v>0</v>
      </c>
      <c r="N28" s="295">
        <v>0</v>
      </c>
      <c r="O28" s="295">
        <v>56</v>
      </c>
    </row>
    <row r="29" spans="1:15" s="46" customFormat="1" ht="3.75" customHeight="1" x14ac:dyDescent="0.2">
      <c r="A29" s="310"/>
      <c r="B29" s="309"/>
      <c r="C29" s="309"/>
      <c r="D29" s="309"/>
      <c r="E29" s="309"/>
      <c r="F29" s="309"/>
      <c r="G29" s="309"/>
      <c r="I29" s="299"/>
      <c r="J29" s="298"/>
      <c r="K29" s="298"/>
      <c r="L29" s="298"/>
      <c r="M29" s="298"/>
      <c r="N29" s="298"/>
      <c r="O29" s="298"/>
    </row>
    <row r="30" spans="1:15" s="49" customFormat="1" ht="5.25" customHeight="1" x14ac:dyDescent="0.2">
      <c r="A30" s="42"/>
      <c r="B30" s="51"/>
      <c r="C30" s="51"/>
      <c r="D30" s="51"/>
      <c r="E30" s="51"/>
      <c r="F30" s="51"/>
      <c r="G30" s="51"/>
    </row>
    <row r="31" spans="1:15" ht="27.75" x14ac:dyDescent="0.2">
      <c r="A31" s="588" t="s">
        <v>8</v>
      </c>
      <c r="B31" s="589"/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</row>
    <row r="32" spans="1:15" s="49" customFormat="1" ht="17.25" customHeight="1" x14ac:dyDescent="0.25">
      <c r="A32" s="591" t="s">
        <v>821</v>
      </c>
      <c r="B32" s="592"/>
      <c r="C32" s="592"/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</row>
    <row r="33" spans="1:14" s="46" customFormat="1" ht="15.75" x14ac:dyDescent="0.25">
      <c r="A33" s="567"/>
      <c r="B33" s="581" t="s">
        <v>9</v>
      </c>
      <c r="C33" s="581"/>
      <c r="D33" s="581" t="s">
        <v>10</v>
      </c>
      <c r="E33" s="581"/>
      <c r="F33" s="581" t="s">
        <v>11</v>
      </c>
      <c r="G33" s="581"/>
      <c r="H33" s="568"/>
      <c r="I33" s="581" t="s">
        <v>12</v>
      </c>
      <c r="J33" s="581"/>
      <c r="K33" s="581" t="s">
        <v>121</v>
      </c>
      <c r="L33" s="581"/>
      <c r="M33" s="581" t="s">
        <v>139</v>
      </c>
      <c r="N33" s="581"/>
    </row>
    <row r="34" spans="1:14" ht="19.5" customHeight="1" x14ac:dyDescent="0.25">
      <c r="A34" s="323" t="s">
        <v>101</v>
      </c>
      <c r="B34" s="324" t="s">
        <v>77</v>
      </c>
      <c r="C34" s="324" t="s">
        <v>78</v>
      </c>
      <c r="D34" s="324" t="s">
        <v>77</v>
      </c>
      <c r="E34" s="324" t="s">
        <v>78</v>
      </c>
      <c r="F34" s="324" t="s">
        <v>77</v>
      </c>
      <c r="G34" s="324" t="s">
        <v>78</v>
      </c>
      <c r="H34" s="324"/>
      <c r="I34" s="324" t="s">
        <v>77</v>
      </c>
      <c r="J34" s="324" t="s">
        <v>78</v>
      </c>
      <c r="K34" s="324" t="s">
        <v>77</v>
      </c>
      <c r="L34" s="324" t="s">
        <v>78</v>
      </c>
      <c r="M34" s="324" t="s">
        <v>77</v>
      </c>
      <c r="N34" s="324" t="s">
        <v>78</v>
      </c>
    </row>
    <row r="35" spans="1:14" s="46" customFormat="1" ht="15" x14ac:dyDescent="0.2">
      <c r="A35" s="287" t="s">
        <v>66</v>
      </c>
      <c r="B35" s="282">
        <f t="shared" ref="B35:G35" si="12">B48</f>
        <v>17</v>
      </c>
      <c r="C35" s="282">
        <f t="shared" si="12"/>
        <v>2</v>
      </c>
      <c r="D35" s="282">
        <f t="shared" si="12"/>
        <v>23</v>
      </c>
      <c r="E35" s="282">
        <f t="shared" si="12"/>
        <v>2</v>
      </c>
      <c r="F35" s="282">
        <f t="shared" si="12"/>
        <v>15</v>
      </c>
      <c r="G35" s="282">
        <f t="shared" si="12"/>
        <v>1</v>
      </c>
      <c r="H35" s="282"/>
      <c r="I35" s="282">
        <f t="shared" ref="I35:N35" si="13">I48</f>
        <v>12</v>
      </c>
      <c r="J35" s="282">
        <f t="shared" si="13"/>
        <v>1</v>
      </c>
      <c r="K35" s="282">
        <f t="shared" si="13"/>
        <v>19</v>
      </c>
      <c r="L35" s="282">
        <f t="shared" si="13"/>
        <v>0</v>
      </c>
      <c r="M35" s="282">
        <f t="shared" si="13"/>
        <v>14</v>
      </c>
      <c r="N35" s="282">
        <f t="shared" si="13"/>
        <v>0</v>
      </c>
    </row>
    <row r="36" spans="1:14" ht="19.5" customHeight="1" x14ac:dyDescent="0.2">
      <c r="A36" s="287" t="s">
        <v>67</v>
      </c>
      <c r="B36" s="282">
        <f t="shared" ref="B36:G36" si="14">B58</f>
        <v>5</v>
      </c>
      <c r="C36" s="282">
        <f t="shared" si="14"/>
        <v>0</v>
      </c>
      <c r="D36" s="282">
        <f t="shared" si="14"/>
        <v>10</v>
      </c>
      <c r="E36" s="282">
        <f t="shared" si="14"/>
        <v>0</v>
      </c>
      <c r="F36" s="282">
        <f t="shared" si="14"/>
        <v>7</v>
      </c>
      <c r="G36" s="282">
        <f t="shared" si="14"/>
        <v>0</v>
      </c>
      <c r="H36" s="282"/>
      <c r="I36" s="282">
        <f t="shared" ref="I36:N36" si="15">I58</f>
        <v>11</v>
      </c>
      <c r="J36" s="282">
        <f t="shared" si="15"/>
        <v>0</v>
      </c>
      <c r="K36" s="282">
        <f t="shared" si="15"/>
        <v>10</v>
      </c>
      <c r="L36" s="282">
        <f t="shared" si="15"/>
        <v>0</v>
      </c>
      <c r="M36" s="282">
        <f t="shared" si="15"/>
        <v>15</v>
      </c>
      <c r="N36" s="282">
        <f t="shared" si="15"/>
        <v>1</v>
      </c>
    </row>
    <row r="37" spans="1:14" ht="19.5" customHeight="1" thickBot="1" x14ac:dyDescent="0.25">
      <c r="A37" s="287" t="s">
        <v>68</v>
      </c>
      <c r="B37" s="288">
        <f t="shared" ref="B37:G37" si="16">B63</f>
        <v>6</v>
      </c>
      <c r="C37" s="288">
        <f t="shared" si="16"/>
        <v>1</v>
      </c>
      <c r="D37" s="288">
        <f t="shared" si="16"/>
        <v>4</v>
      </c>
      <c r="E37" s="288">
        <f t="shared" si="16"/>
        <v>0</v>
      </c>
      <c r="F37" s="288">
        <f t="shared" si="16"/>
        <v>5</v>
      </c>
      <c r="G37" s="288">
        <f t="shared" si="16"/>
        <v>0</v>
      </c>
      <c r="H37" s="288"/>
      <c r="I37" s="288">
        <f t="shared" ref="I37:N37" si="17">I63</f>
        <v>0</v>
      </c>
      <c r="J37" s="288">
        <f t="shared" si="17"/>
        <v>0</v>
      </c>
      <c r="K37" s="288">
        <f t="shared" si="17"/>
        <v>0</v>
      </c>
      <c r="L37" s="288">
        <f t="shared" si="17"/>
        <v>0</v>
      </c>
      <c r="M37" s="288">
        <f t="shared" si="17"/>
        <v>1</v>
      </c>
      <c r="N37" s="288">
        <f t="shared" si="17"/>
        <v>1</v>
      </c>
    </row>
    <row r="38" spans="1:14" ht="19.5" customHeight="1" thickBot="1" x14ac:dyDescent="0.3">
      <c r="A38" s="285"/>
      <c r="B38" s="289">
        <f t="shared" ref="B38:G38" si="18">SUM(B35:B37)</f>
        <v>28</v>
      </c>
      <c r="C38" s="290">
        <f t="shared" si="18"/>
        <v>3</v>
      </c>
      <c r="D38" s="289">
        <f t="shared" si="18"/>
        <v>37</v>
      </c>
      <c r="E38" s="290">
        <f t="shared" si="18"/>
        <v>2</v>
      </c>
      <c r="F38" s="289">
        <f t="shared" si="18"/>
        <v>27</v>
      </c>
      <c r="G38" s="290">
        <f t="shared" si="18"/>
        <v>1</v>
      </c>
      <c r="H38" s="292"/>
      <c r="I38" s="289">
        <f t="shared" ref="I38:N38" si="19">SUM(I35:I37)</f>
        <v>23</v>
      </c>
      <c r="J38" s="290">
        <f t="shared" si="19"/>
        <v>1</v>
      </c>
      <c r="K38" s="289">
        <f t="shared" si="19"/>
        <v>29</v>
      </c>
      <c r="L38" s="290">
        <f t="shared" si="19"/>
        <v>0</v>
      </c>
      <c r="M38" s="289">
        <f t="shared" si="19"/>
        <v>30</v>
      </c>
      <c r="N38" s="290">
        <f t="shared" si="19"/>
        <v>2</v>
      </c>
    </row>
    <row r="39" spans="1:14" ht="19.5" customHeight="1" x14ac:dyDescent="0.25">
      <c r="A39" s="590" t="s">
        <v>60</v>
      </c>
      <c r="B39" s="590"/>
      <c r="C39" s="590"/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49"/>
    </row>
    <row r="40" spans="1:14" ht="19.5" customHeight="1" x14ac:dyDescent="0.25">
      <c r="A40" s="323"/>
      <c r="B40" s="581" t="s">
        <v>9</v>
      </c>
      <c r="C40" s="581"/>
      <c r="D40" s="581" t="s">
        <v>10</v>
      </c>
      <c r="E40" s="581"/>
      <c r="F40" s="581" t="s">
        <v>11</v>
      </c>
      <c r="G40" s="581"/>
      <c r="H40" s="568"/>
      <c r="I40" s="581" t="s">
        <v>12</v>
      </c>
      <c r="J40" s="581"/>
      <c r="K40" s="581" t="s">
        <v>121</v>
      </c>
      <c r="L40" s="581"/>
      <c r="M40" s="581" t="s">
        <v>139</v>
      </c>
      <c r="N40" s="581"/>
    </row>
    <row r="41" spans="1:14" ht="19.5" customHeight="1" x14ac:dyDescent="0.25">
      <c r="A41" s="323" t="s">
        <v>101</v>
      </c>
      <c r="B41" s="324" t="s">
        <v>77</v>
      </c>
      <c r="C41" s="324" t="s">
        <v>78</v>
      </c>
      <c r="D41" s="324" t="s">
        <v>77</v>
      </c>
      <c r="E41" s="324" t="s">
        <v>78</v>
      </c>
      <c r="F41" s="324" t="s">
        <v>77</v>
      </c>
      <c r="G41" s="324" t="s">
        <v>78</v>
      </c>
      <c r="H41" s="324"/>
      <c r="I41" s="324" t="s">
        <v>77</v>
      </c>
      <c r="J41" s="324" t="s">
        <v>78</v>
      </c>
      <c r="K41" s="324" t="s">
        <v>77</v>
      </c>
      <c r="L41" s="324" t="s">
        <v>78</v>
      </c>
      <c r="M41" s="324" t="s">
        <v>77</v>
      </c>
      <c r="N41" s="324" t="s">
        <v>78</v>
      </c>
    </row>
    <row r="42" spans="1:14" ht="19.5" customHeight="1" x14ac:dyDescent="0.2">
      <c r="A42" s="282" t="s">
        <v>93</v>
      </c>
      <c r="B42" s="282">
        <v>5</v>
      </c>
      <c r="C42" s="282">
        <v>0</v>
      </c>
      <c r="D42" s="282">
        <v>3</v>
      </c>
      <c r="E42" s="282">
        <v>0</v>
      </c>
      <c r="F42" s="282">
        <v>1</v>
      </c>
      <c r="G42" s="282">
        <v>0</v>
      </c>
      <c r="H42" s="282"/>
      <c r="I42" s="282">
        <v>1</v>
      </c>
      <c r="J42" s="282">
        <v>0</v>
      </c>
      <c r="K42" s="282">
        <v>6</v>
      </c>
      <c r="L42" s="282">
        <v>0</v>
      </c>
      <c r="M42" s="282">
        <v>4</v>
      </c>
      <c r="N42" s="282">
        <v>0</v>
      </c>
    </row>
    <row r="43" spans="1:14" ht="19.5" customHeight="1" x14ac:dyDescent="0.2">
      <c r="A43" s="282" t="s">
        <v>114</v>
      </c>
      <c r="B43" s="282">
        <v>3</v>
      </c>
      <c r="C43" s="282">
        <v>1</v>
      </c>
      <c r="D43" s="282">
        <v>3</v>
      </c>
      <c r="E43" s="282">
        <v>1</v>
      </c>
      <c r="F43" s="282">
        <v>4</v>
      </c>
      <c r="G43" s="282">
        <v>0</v>
      </c>
      <c r="H43" s="282"/>
      <c r="I43" s="282">
        <v>4</v>
      </c>
      <c r="J43" s="282">
        <v>0</v>
      </c>
      <c r="K43" s="282">
        <v>3</v>
      </c>
      <c r="L43" s="282">
        <v>0</v>
      </c>
      <c r="M43" s="282">
        <v>3</v>
      </c>
      <c r="N43" s="282">
        <v>0</v>
      </c>
    </row>
    <row r="44" spans="1:14" ht="19.5" customHeight="1" x14ac:dyDescent="0.2">
      <c r="A44" s="282" t="s">
        <v>168</v>
      </c>
      <c r="B44" s="282">
        <v>5</v>
      </c>
      <c r="C44" s="282">
        <v>1</v>
      </c>
      <c r="D44" s="282">
        <v>6</v>
      </c>
      <c r="E44" s="282">
        <v>0</v>
      </c>
      <c r="F44" s="282">
        <v>4</v>
      </c>
      <c r="G44" s="282">
        <v>0</v>
      </c>
      <c r="H44" s="282"/>
      <c r="I44" s="282">
        <v>2</v>
      </c>
      <c r="J44" s="282">
        <v>0</v>
      </c>
      <c r="K44" s="282">
        <v>4</v>
      </c>
      <c r="L44" s="282">
        <v>0</v>
      </c>
      <c r="M44" s="282">
        <v>1</v>
      </c>
      <c r="N44" s="282">
        <v>0</v>
      </c>
    </row>
    <row r="45" spans="1:14" ht="19.5" customHeight="1" x14ac:dyDescent="0.2">
      <c r="A45" s="282" t="s">
        <v>111</v>
      </c>
      <c r="B45" s="282">
        <v>2</v>
      </c>
      <c r="C45" s="282">
        <v>0</v>
      </c>
      <c r="D45" s="282">
        <v>5</v>
      </c>
      <c r="E45" s="282">
        <v>0</v>
      </c>
      <c r="F45" s="282">
        <v>3</v>
      </c>
      <c r="G45" s="282">
        <v>1</v>
      </c>
      <c r="H45" s="282"/>
      <c r="I45" s="282">
        <v>1</v>
      </c>
      <c r="J45" s="282">
        <v>0</v>
      </c>
      <c r="K45" s="282">
        <v>4</v>
      </c>
      <c r="L45" s="282">
        <v>0</v>
      </c>
      <c r="M45" s="282">
        <v>2</v>
      </c>
      <c r="N45" s="282">
        <v>0</v>
      </c>
    </row>
    <row r="46" spans="1:14" ht="19.5" customHeight="1" x14ac:dyDescent="0.2">
      <c r="A46" s="282" t="s">
        <v>99</v>
      </c>
      <c r="B46" s="282">
        <v>2</v>
      </c>
      <c r="C46" s="282">
        <v>0</v>
      </c>
      <c r="D46" s="282">
        <v>5</v>
      </c>
      <c r="E46" s="282">
        <v>0</v>
      </c>
      <c r="F46" s="282">
        <v>2</v>
      </c>
      <c r="G46" s="282">
        <v>0</v>
      </c>
      <c r="H46" s="282"/>
      <c r="I46" s="282">
        <v>1</v>
      </c>
      <c r="J46" s="282">
        <v>0</v>
      </c>
      <c r="K46" s="282">
        <v>1</v>
      </c>
      <c r="L46" s="282">
        <v>0</v>
      </c>
      <c r="M46" s="282">
        <v>3</v>
      </c>
      <c r="N46" s="282">
        <v>0</v>
      </c>
    </row>
    <row r="47" spans="1:14" ht="19.5" customHeight="1" thickBot="1" x14ac:dyDescent="0.25">
      <c r="A47" s="282" t="s">
        <v>69</v>
      </c>
      <c r="B47" s="282">
        <v>0</v>
      </c>
      <c r="C47" s="282">
        <v>0</v>
      </c>
      <c r="D47" s="282">
        <v>1</v>
      </c>
      <c r="E47" s="282">
        <v>1</v>
      </c>
      <c r="F47" s="282">
        <v>1</v>
      </c>
      <c r="G47" s="282">
        <v>0</v>
      </c>
      <c r="H47" s="282"/>
      <c r="I47" s="282">
        <v>3</v>
      </c>
      <c r="J47" s="282">
        <v>1</v>
      </c>
      <c r="K47" s="282">
        <v>1</v>
      </c>
      <c r="L47" s="282">
        <v>0</v>
      </c>
      <c r="M47" s="282">
        <v>1</v>
      </c>
      <c r="N47" s="282">
        <v>0</v>
      </c>
    </row>
    <row r="48" spans="1:14" ht="19.5" customHeight="1" thickBot="1" x14ac:dyDescent="0.25">
      <c r="A48" s="282"/>
      <c r="B48" s="283">
        <f t="shared" ref="B48:G48" si="20">SUM(B42:B47)</f>
        <v>17</v>
      </c>
      <c r="C48" s="284">
        <f t="shared" si="20"/>
        <v>2</v>
      </c>
      <c r="D48" s="283">
        <f t="shared" si="20"/>
        <v>23</v>
      </c>
      <c r="E48" s="284">
        <f t="shared" si="20"/>
        <v>2</v>
      </c>
      <c r="F48" s="283">
        <f t="shared" si="20"/>
        <v>15</v>
      </c>
      <c r="G48" s="284">
        <f t="shared" si="20"/>
        <v>1</v>
      </c>
      <c r="H48" s="291"/>
      <c r="I48" s="283">
        <f t="shared" ref="I48:N48" si="21">SUM(I42:I47)</f>
        <v>12</v>
      </c>
      <c r="J48" s="284">
        <f t="shared" si="21"/>
        <v>1</v>
      </c>
      <c r="K48" s="283">
        <f t="shared" si="21"/>
        <v>19</v>
      </c>
      <c r="L48" s="284">
        <f t="shared" si="21"/>
        <v>0</v>
      </c>
      <c r="M48" s="283">
        <f t="shared" si="21"/>
        <v>14</v>
      </c>
      <c r="N48" s="284">
        <f t="shared" si="21"/>
        <v>0</v>
      </c>
    </row>
    <row r="49" spans="1:14" ht="19.5" customHeight="1" x14ac:dyDescent="0.25">
      <c r="A49" s="590" t="s">
        <v>59</v>
      </c>
      <c r="B49" s="590"/>
      <c r="C49" s="590"/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</row>
    <row r="50" spans="1:14" ht="19.5" customHeight="1" x14ac:dyDescent="0.25">
      <c r="A50" s="323"/>
      <c r="B50" s="581" t="s">
        <v>9</v>
      </c>
      <c r="C50" s="581"/>
      <c r="D50" s="581" t="s">
        <v>10</v>
      </c>
      <c r="E50" s="581"/>
      <c r="F50" s="581" t="s">
        <v>11</v>
      </c>
      <c r="G50" s="581"/>
      <c r="H50" s="568"/>
      <c r="I50" s="581" t="s">
        <v>12</v>
      </c>
      <c r="J50" s="581"/>
      <c r="K50" s="581" t="s">
        <v>121</v>
      </c>
      <c r="L50" s="581"/>
      <c r="M50" s="581" t="s">
        <v>139</v>
      </c>
      <c r="N50" s="581"/>
    </row>
    <row r="51" spans="1:14" ht="19.5" customHeight="1" x14ac:dyDescent="0.25">
      <c r="A51" s="323" t="s">
        <v>101</v>
      </c>
      <c r="B51" s="324" t="s">
        <v>77</v>
      </c>
      <c r="C51" s="324" t="s">
        <v>78</v>
      </c>
      <c r="D51" s="324" t="s">
        <v>77</v>
      </c>
      <c r="E51" s="324" t="s">
        <v>78</v>
      </c>
      <c r="F51" s="324" t="s">
        <v>77</v>
      </c>
      <c r="G51" s="324" t="s">
        <v>78</v>
      </c>
      <c r="H51" s="324"/>
      <c r="I51" s="324" t="s">
        <v>77</v>
      </c>
      <c r="J51" s="324" t="s">
        <v>78</v>
      </c>
      <c r="K51" s="324" t="s">
        <v>77</v>
      </c>
      <c r="L51" s="324" t="s">
        <v>78</v>
      </c>
      <c r="M51" s="324" t="s">
        <v>77</v>
      </c>
      <c r="N51" s="324" t="s">
        <v>78</v>
      </c>
    </row>
    <row r="52" spans="1:14" ht="19.5" customHeight="1" x14ac:dyDescent="0.2">
      <c r="A52" s="282" t="s">
        <v>112</v>
      </c>
      <c r="B52" s="282">
        <v>0</v>
      </c>
      <c r="C52" s="282">
        <v>0</v>
      </c>
      <c r="D52" s="282">
        <v>0</v>
      </c>
      <c r="E52" s="282">
        <v>0</v>
      </c>
      <c r="F52" s="282">
        <v>1</v>
      </c>
      <c r="G52" s="282">
        <v>0</v>
      </c>
      <c r="H52" s="282"/>
      <c r="I52" s="282">
        <v>1</v>
      </c>
      <c r="J52" s="282">
        <v>0</v>
      </c>
      <c r="K52" s="282">
        <v>4</v>
      </c>
      <c r="L52" s="282">
        <v>0</v>
      </c>
      <c r="M52" s="282">
        <v>4</v>
      </c>
      <c r="N52" s="282">
        <v>0</v>
      </c>
    </row>
    <row r="53" spans="1:14" ht="19.5" customHeight="1" x14ac:dyDescent="0.2">
      <c r="A53" s="282" t="s">
        <v>97</v>
      </c>
      <c r="B53" s="282">
        <v>2</v>
      </c>
      <c r="C53" s="282">
        <v>0</v>
      </c>
      <c r="D53" s="282">
        <v>4</v>
      </c>
      <c r="E53" s="282">
        <v>0</v>
      </c>
      <c r="F53" s="282">
        <v>2</v>
      </c>
      <c r="G53" s="282">
        <v>0</v>
      </c>
      <c r="H53" s="282"/>
      <c r="I53" s="282">
        <v>2</v>
      </c>
      <c r="J53" s="282">
        <v>0</v>
      </c>
      <c r="K53" s="282">
        <v>1</v>
      </c>
      <c r="L53" s="282">
        <v>0</v>
      </c>
      <c r="M53" s="282">
        <v>3</v>
      </c>
      <c r="N53" s="282">
        <v>1</v>
      </c>
    </row>
    <row r="54" spans="1:14" ht="19.5" customHeight="1" x14ac:dyDescent="0.2">
      <c r="A54" s="282" t="s">
        <v>110</v>
      </c>
      <c r="B54" s="282">
        <v>1</v>
      </c>
      <c r="C54" s="282">
        <v>0</v>
      </c>
      <c r="D54" s="282">
        <v>2</v>
      </c>
      <c r="E54" s="282">
        <v>0</v>
      </c>
      <c r="F54" s="282">
        <v>1</v>
      </c>
      <c r="G54" s="282">
        <v>0</v>
      </c>
      <c r="H54" s="282"/>
      <c r="I54" s="282">
        <v>2</v>
      </c>
      <c r="J54" s="282">
        <v>0</v>
      </c>
      <c r="K54" s="282">
        <v>2</v>
      </c>
      <c r="L54" s="282">
        <v>0</v>
      </c>
      <c r="M54" s="282">
        <v>0</v>
      </c>
      <c r="N54" s="282">
        <v>0</v>
      </c>
    </row>
    <row r="55" spans="1:14" ht="19.5" customHeight="1" x14ac:dyDescent="0.2">
      <c r="A55" s="282" t="s">
        <v>79</v>
      </c>
      <c r="B55" s="282">
        <v>0</v>
      </c>
      <c r="C55" s="282">
        <v>0</v>
      </c>
      <c r="D55" s="282">
        <v>1</v>
      </c>
      <c r="E55" s="282">
        <v>0</v>
      </c>
      <c r="F55" s="282">
        <v>2</v>
      </c>
      <c r="G55" s="282">
        <v>0</v>
      </c>
      <c r="H55" s="282"/>
      <c r="I55" s="282">
        <v>3</v>
      </c>
      <c r="J55" s="282">
        <v>0</v>
      </c>
      <c r="K55" s="282">
        <v>2</v>
      </c>
      <c r="L55" s="282">
        <v>0</v>
      </c>
      <c r="M55" s="282">
        <v>6</v>
      </c>
      <c r="N55" s="282">
        <v>0</v>
      </c>
    </row>
    <row r="56" spans="1:14" ht="19.5" customHeight="1" x14ac:dyDescent="0.2">
      <c r="A56" s="282" t="s">
        <v>98</v>
      </c>
      <c r="B56" s="282">
        <v>1</v>
      </c>
      <c r="C56" s="282">
        <v>0</v>
      </c>
      <c r="D56" s="282">
        <v>2</v>
      </c>
      <c r="E56" s="282">
        <v>0</v>
      </c>
      <c r="F56" s="282">
        <v>1</v>
      </c>
      <c r="G56" s="282">
        <v>0</v>
      </c>
      <c r="H56" s="282"/>
      <c r="I56" s="282">
        <v>1</v>
      </c>
      <c r="J56" s="282">
        <v>0</v>
      </c>
      <c r="K56" s="282">
        <v>1</v>
      </c>
      <c r="L56" s="282">
        <v>0</v>
      </c>
      <c r="M56" s="282">
        <v>2</v>
      </c>
      <c r="N56" s="282">
        <v>0</v>
      </c>
    </row>
    <row r="57" spans="1:14" ht="19.5" customHeight="1" thickBot="1" x14ac:dyDescent="0.25">
      <c r="A57" s="282" t="s">
        <v>94</v>
      </c>
      <c r="B57" s="282">
        <v>1</v>
      </c>
      <c r="C57" s="282">
        <v>0</v>
      </c>
      <c r="D57" s="282">
        <v>1</v>
      </c>
      <c r="E57" s="282">
        <v>0</v>
      </c>
      <c r="F57" s="282">
        <v>0</v>
      </c>
      <c r="G57" s="282">
        <v>0</v>
      </c>
      <c r="H57" s="282"/>
      <c r="I57" s="282">
        <v>2</v>
      </c>
      <c r="J57" s="282">
        <v>0</v>
      </c>
      <c r="K57" s="282">
        <v>0</v>
      </c>
      <c r="L57" s="282">
        <v>0</v>
      </c>
      <c r="M57" s="282">
        <v>0</v>
      </c>
      <c r="N57" s="282">
        <v>0</v>
      </c>
    </row>
    <row r="58" spans="1:14" ht="19.5" customHeight="1" thickBot="1" x14ac:dyDescent="0.25">
      <c r="A58" s="282"/>
      <c r="B58" s="283">
        <f t="shared" ref="B58:G58" si="22">SUM(B52:B57)</f>
        <v>5</v>
      </c>
      <c r="C58" s="284">
        <f t="shared" si="22"/>
        <v>0</v>
      </c>
      <c r="D58" s="283">
        <f t="shared" si="22"/>
        <v>10</v>
      </c>
      <c r="E58" s="284">
        <f t="shared" si="22"/>
        <v>0</v>
      </c>
      <c r="F58" s="283">
        <f t="shared" si="22"/>
        <v>7</v>
      </c>
      <c r="G58" s="284">
        <f t="shared" si="22"/>
        <v>0</v>
      </c>
      <c r="H58" s="291"/>
      <c r="I58" s="283">
        <f t="shared" ref="I58:N58" si="23">SUM(I52:I57)</f>
        <v>11</v>
      </c>
      <c r="J58" s="284">
        <f t="shared" si="23"/>
        <v>0</v>
      </c>
      <c r="K58" s="283">
        <f t="shared" si="23"/>
        <v>10</v>
      </c>
      <c r="L58" s="284">
        <f t="shared" si="23"/>
        <v>0</v>
      </c>
      <c r="M58" s="283">
        <f t="shared" si="23"/>
        <v>15</v>
      </c>
      <c r="N58" s="284">
        <f t="shared" si="23"/>
        <v>1</v>
      </c>
    </row>
    <row r="59" spans="1:14" ht="15.75" x14ac:dyDescent="0.25">
      <c r="A59" s="590" t="s">
        <v>61</v>
      </c>
      <c r="B59" s="590"/>
      <c r="C59" s="590"/>
      <c r="D59" s="590"/>
      <c r="E59" s="590"/>
      <c r="F59" s="590"/>
      <c r="G59" s="590"/>
      <c r="H59" s="590"/>
      <c r="I59" s="590"/>
      <c r="J59" s="590"/>
      <c r="K59" s="590"/>
      <c r="L59" s="590"/>
      <c r="M59" s="590"/>
      <c r="N59" s="590"/>
    </row>
    <row r="60" spans="1:14" ht="19.5" customHeight="1" x14ac:dyDescent="0.25">
      <c r="A60" s="323"/>
      <c r="B60" s="581" t="s">
        <v>9</v>
      </c>
      <c r="C60" s="581"/>
      <c r="D60" s="581" t="s">
        <v>10</v>
      </c>
      <c r="E60" s="581"/>
      <c r="F60" s="581" t="s">
        <v>11</v>
      </c>
      <c r="G60" s="581"/>
      <c r="H60" s="568"/>
      <c r="I60" s="581" t="s">
        <v>12</v>
      </c>
      <c r="J60" s="581"/>
      <c r="K60" s="581" t="s">
        <v>121</v>
      </c>
      <c r="L60" s="581"/>
      <c r="M60" s="581" t="s">
        <v>139</v>
      </c>
      <c r="N60" s="581"/>
    </row>
    <row r="61" spans="1:14" ht="19.5" customHeight="1" x14ac:dyDescent="0.2">
      <c r="A61" s="280" t="s">
        <v>101</v>
      </c>
      <c r="B61" s="281" t="s">
        <v>77</v>
      </c>
      <c r="C61" s="281" t="s">
        <v>78</v>
      </c>
      <c r="D61" s="281" t="s">
        <v>77</v>
      </c>
      <c r="E61" s="281" t="s">
        <v>78</v>
      </c>
      <c r="F61" s="281" t="s">
        <v>77</v>
      </c>
      <c r="G61" s="281" t="s">
        <v>78</v>
      </c>
      <c r="H61" s="281"/>
      <c r="I61" s="281" t="s">
        <v>77</v>
      </c>
      <c r="J61" s="281" t="s">
        <v>78</v>
      </c>
      <c r="K61" s="281" t="s">
        <v>77</v>
      </c>
      <c r="L61" s="281" t="s">
        <v>78</v>
      </c>
      <c r="M61" s="281" t="s">
        <v>77</v>
      </c>
      <c r="N61" s="281" t="s">
        <v>78</v>
      </c>
    </row>
    <row r="62" spans="1:14" ht="19.5" customHeight="1" thickBot="1" x14ac:dyDescent="0.25">
      <c r="A62" s="286" t="s">
        <v>187</v>
      </c>
      <c r="B62" s="282">
        <v>6</v>
      </c>
      <c r="C62" s="282">
        <v>1</v>
      </c>
      <c r="D62" s="282">
        <v>4</v>
      </c>
      <c r="E62" s="282">
        <v>0</v>
      </c>
      <c r="F62" s="282">
        <v>5</v>
      </c>
      <c r="G62" s="282">
        <v>0</v>
      </c>
      <c r="H62" s="282"/>
      <c r="I62" s="282">
        <v>0</v>
      </c>
      <c r="J62" s="282">
        <v>0</v>
      </c>
      <c r="K62" s="282">
        <v>0</v>
      </c>
      <c r="L62" s="282">
        <v>0</v>
      </c>
      <c r="M62" s="282">
        <v>1</v>
      </c>
      <c r="N62" s="282">
        <v>1</v>
      </c>
    </row>
    <row r="63" spans="1:14" ht="19.5" customHeight="1" thickBot="1" x14ac:dyDescent="0.25">
      <c r="A63" s="282"/>
      <c r="B63" s="283">
        <f t="shared" ref="B63:G63" si="24">SUM(B62:B62)</f>
        <v>6</v>
      </c>
      <c r="C63" s="284">
        <f t="shared" si="24"/>
        <v>1</v>
      </c>
      <c r="D63" s="283">
        <f t="shared" si="24"/>
        <v>4</v>
      </c>
      <c r="E63" s="284">
        <f t="shared" si="24"/>
        <v>0</v>
      </c>
      <c r="F63" s="283">
        <f t="shared" si="24"/>
        <v>5</v>
      </c>
      <c r="G63" s="284">
        <f t="shared" si="24"/>
        <v>0</v>
      </c>
      <c r="H63" s="291"/>
      <c r="I63" s="283">
        <f t="shared" ref="I63:N63" si="25">SUM(I62:I62)</f>
        <v>0</v>
      </c>
      <c r="J63" s="284">
        <f t="shared" si="25"/>
        <v>0</v>
      </c>
      <c r="K63" s="283">
        <f t="shared" si="25"/>
        <v>0</v>
      </c>
      <c r="L63" s="284">
        <f t="shared" si="25"/>
        <v>0</v>
      </c>
      <c r="M63" s="283">
        <f t="shared" si="25"/>
        <v>1</v>
      </c>
      <c r="N63" s="284">
        <f t="shared" si="25"/>
        <v>1</v>
      </c>
    </row>
  </sheetData>
  <mergeCells count="39">
    <mergeCell ref="D50:E50"/>
    <mergeCell ref="A32:O32"/>
    <mergeCell ref="D60:E60"/>
    <mergeCell ref="A39:M39"/>
    <mergeCell ref="F50:G50"/>
    <mergeCell ref="M50:N50"/>
    <mergeCell ref="B50:C50"/>
    <mergeCell ref="B40:C40"/>
    <mergeCell ref="F40:G40"/>
    <mergeCell ref="M40:N40"/>
    <mergeCell ref="I40:J40"/>
    <mergeCell ref="K40:L40"/>
    <mergeCell ref="B60:C60"/>
    <mergeCell ref="F60:G60"/>
    <mergeCell ref="M60:N60"/>
    <mergeCell ref="I60:J60"/>
    <mergeCell ref="I50:J50"/>
    <mergeCell ref="K50:L50"/>
    <mergeCell ref="K60:L60"/>
    <mergeCell ref="I2:O2"/>
    <mergeCell ref="I8:O8"/>
    <mergeCell ref="I18:O18"/>
    <mergeCell ref="I27:O27"/>
    <mergeCell ref="A31:O31"/>
    <mergeCell ref="A59:N59"/>
    <mergeCell ref="A49:N49"/>
    <mergeCell ref="B33:C33"/>
    <mergeCell ref="F33:G33"/>
    <mergeCell ref="M33:N33"/>
    <mergeCell ref="D33:E33"/>
    <mergeCell ref="K33:L33"/>
    <mergeCell ref="I33:J33"/>
    <mergeCell ref="D40:E40"/>
    <mergeCell ref="I1:O1"/>
    <mergeCell ref="A2:G2"/>
    <mergeCell ref="A18:G18"/>
    <mergeCell ref="A1:G1"/>
    <mergeCell ref="A8:G8"/>
    <mergeCell ref="A27:G27"/>
  </mergeCells>
  <phoneticPr fontId="16" type="noConversion"/>
  <pageMargins left="0.1" right="0.1" top="0.1" bottom="0.1" header="0.1" footer="0.1"/>
  <pageSetup scale="74" fitToHeight="0" orientation="landscape" horizontalDpi="4294967294" r:id="rId1"/>
  <headerFooter alignWithMargins="0">
    <oddFooter xml:space="preserve">&amp;LDivision/Bureau: Apprenticeship and Training
Document Name: &amp;F&amp;RDate Revised: 12/5/2012
Document Owner: Ryan McCarty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B43" zoomScale="85" zoomScaleNormal="85" zoomScaleSheetLayoutView="75" workbookViewId="0">
      <selection activeCell="K59" sqref="K59"/>
    </sheetView>
  </sheetViews>
  <sheetFormatPr defaultColWidth="13.7109375" defaultRowHeight="15" customHeight="1" x14ac:dyDescent="0.2"/>
  <cols>
    <col min="1" max="1" width="22" style="407" customWidth="1"/>
    <col min="2" max="2" width="7.7109375" style="407" customWidth="1"/>
    <col min="3" max="3" width="1.140625" style="407" customWidth="1"/>
    <col min="4" max="4" width="9.140625" style="407" customWidth="1"/>
    <col min="5" max="5" width="1" style="407" customWidth="1"/>
    <col min="6" max="7" width="7.7109375" style="407" customWidth="1"/>
    <col min="8" max="8" width="1.28515625" style="78" customWidth="1"/>
    <col min="9" max="9" width="7.85546875" style="228" bestFit="1" customWidth="1"/>
    <col min="10" max="10" width="50.5703125" style="364" bestFit="1" customWidth="1"/>
    <col min="11" max="11" width="13.5703125" style="422" bestFit="1" customWidth="1"/>
    <col min="12" max="12" width="16.42578125" style="364" customWidth="1"/>
    <col min="13" max="13" width="14.28515625" style="364" customWidth="1"/>
    <col min="14" max="16384" width="13.7109375" style="78"/>
  </cols>
  <sheetData>
    <row r="1" spans="1:13" ht="15" customHeight="1" thickBot="1" x14ac:dyDescent="0.25">
      <c r="A1" s="597" t="s">
        <v>80</v>
      </c>
      <c r="B1" s="597"/>
      <c r="C1" s="597"/>
      <c r="D1" s="597"/>
      <c r="E1" s="597"/>
      <c r="F1" s="597"/>
      <c r="G1" s="597"/>
      <c r="I1" s="365"/>
      <c r="J1" s="366" t="s">
        <v>123</v>
      </c>
      <c r="K1" s="365" t="s">
        <v>124</v>
      </c>
      <c r="L1" s="366" t="s">
        <v>101</v>
      </c>
      <c r="M1" s="366" t="s">
        <v>794</v>
      </c>
    </row>
    <row r="2" spans="1:13" ht="15" customHeight="1" thickBot="1" x14ac:dyDescent="0.25">
      <c r="A2" s="594" t="s">
        <v>62</v>
      </c>
      <c r="B2" s="595"/>
      <c r="C2" s="595"/>
      <c r="D2" s="595"/>
      <c r="E2" s="595"/>
      <c r="F2" s="595"/>
      <c r="G2" s="596"/>
      <c r="J2" s="593" t="s">
        <v>39</v>
      </c>
      <c r="K2" s="593"/>
      <c r="L2" s="593"/>
      <c r="M2" s="364">
        <f>COUNTA(M3:M192)+3</f>
        <v>34</v>
      </c>
    </row>
    <row r="3" spans="1:13" ht="15" customHeight="1" x14ac:dyDescent="0.2">
      <c r="A3" s="246" t="s">
        <v>101</v>
      </c>
      <c r="B3" s="247" t="s">
        <v>106</v>
      </c>
      <c r="C3" s="247"/>
      <c r="D3" s="247" t="s">
        <v>107</v>
      </c>
      <c r="E3" s="247"/>
      <c r="F3" s="247" t="s">
        <v>102</v>
      </c>
      <c r="G3" s="247" t="s">
        <v>103</v>
      </c>
      <c r="I3" s="367">
        <v>25801</v>
      </c>
      <c r="J3" s="368" t="s">
        <v>156</v>
      </c>
      <c r="K3" s="415" t="s">
        <v>142</v>
      </c>
      <c r="L3" s="370" t="s">
        <v>24</v>
      </c>
    </row>
    <row r="4" spans="1:13" ht="15" customHeight="1" x14ac:dyDescent="0.2">
      <c r="A4" s="396" t="s">
        <v>63</v>
      </c>
      <c r="B4" s="231">
        <f>B18</f>
        <v>17</v>
      </c>
      <c r="C4" s="232"/>
      <c r="D4" s="231">
        <f>D18</f>
        <v>0</v>
      </c>
      <c r="E4" s="230"/>
      <c r="F4" s="231">
        <f>F18</f>
        <v>0</v>
      </c>
      <c r="G4" s="397">
        <f>G18</f>
        <v>17</v>
      </c>
      <c r="I4" s="367">
        <v>25797</v>
      </c>
      <c r="J4" s="368" t="s">
        <v>155</v>
      </c>
      <c r="K4" s="415" t="s">
        <v>142</v>
      </c>
      <c r="L4" s="370" t="s">
        <v>20</v>
      </c>
    </row>
    <row r="5" spans="1:13" ht="15" customHeight="1" x14ac:dyDescent="0.2">
      <c r="A5" s="396" t="s">
        <v>64</v>
      </c>
      <c r="B5" s="235">
        <f>B28</f>
        <v>25</v>
      </c>
      <c r="C5" s="236"/>
      <c r="D5" s="235">
        <f>D28</f>
        <v>0</v>
      </c>
      <c r="E5" s="237"/>
      <c r="F5" s="235">
        <f>F28</f>
        <v>0</v>
      </c>
      <c r="G5" s="397">
        <f>G28</f>
        <v>25</v>
      </c>
      <c r="J5" s="593" t="s">
        <v>140</v>
      </c>
      <c r="K5" s="593"/>
      <c r="L5" s="593"/>
    </row>
    <row r="6" spans="1:13" ht="15" customHeight="1" thickBot="1" x14ac:dyDescent="0.25">
      <c r="A6" s="398" t="s">
        <v>65</v>
      </c>
      <c r="B6" s="235">
        <f>B33</f>
        <v>2</v>
      </c>
      <c r="C6" s="236"/>
      <c r="D6" s="235">
        <f>D33</f>
        <v>0</v>
      </c>
      <c r="E6" s="237"/>
      <c r="F6" s="235">
        <f>F33</f>
        <v>0</v>
      </c>
      <c r="G6" s="399">
        <f>G33</f>
        <v>2</v>
      </c>
      <c r="I6" s="367">
        <v>25782</v>
      </c>
      <c r="J6" s="368" t="s">
        <v>170</v>
      </c>
      <c r="K6" s="416" t="s">
        <v>142</v>
      </c>
      <c r="L6" s="363" t="s">
        <v>50</v>
      </c>
      <c r="M6" s="364" t="s">
        <v>690</v>
      </c>
    </row>
    <row r="7" spans="1:13" s="16" customFormat="1" ht="15" customHeight="1" thickBot="1" x14ac:dyDescent="0.25">
      <c r="A7" s="400" t="s">
        <v>108</v>
      </c>
      <c r="B7" s="79">
        <f>SUM(B4:B6)</f>
        <v>44</v>
      </c>
      <c r="C7" s="80"/>
      <c r="D7" s="79">
        <f>SUM(D4:D6)</f>
        <v>0</v>
      </c>
      <c r="E7" s="81"/>
      <c r="F7" s="79">
        <f>SUM(F4:F6)</f>
        <v>0</v>
      </c>
      <c r="G7" s="401">
        <f>SUM(G4:G6)</f>
        <v>44</v>
      </c>
      <c r="H7" s="78"/>
      <c r="I7" s="367">
        <v>25792</v>
      </c>
      <c r="J7" s="368" t="s">
        <v>171</v>
      </c>
      <c r="K7" s="416" t="s">
        <v>142</v>
      </c>
      <c r="L7" s="364" t="s">
        <v>21</v>
      </c>
      <c r="M7" s="363"/>
    </row>
    <row r="8" spans="1:13" ht="15" customHeight="1" thickBot="1" x14ac:dyDescent="0.25">
      <c r="A8" s="400"/>
      <c r="B8" s="393"/>
      <c r="C8" s="394"/>
      <c r="D8" s="393"/>
      <c r="E8" s="395"/>
      <c r="F8" s="393"/>
      <c r="G8" s="402"/>
      <c r="I8" s="367">
        <v>25799</v>
      </c>
      <c r="J8" s="368" t="s">
        <v>172</v>
      </c>
      <c r="K8" s="417" t="s">
        <v>142</v>
      </c>
      <c r="L8" s="364" t="s">
        <v>22</v>
      </c>
    </row>
    <row r="9" spans="1:13" s="16" customFormat="1" ht="15" customHeight="1" thickBot="1" x14ac:dyDescent="0.25">
      <c r="A9" s="598" t="s">
        <v>60</v>
      </c>
      <c r="B9" s="599"/>
      <c r="C9" s="599"/>
      <c r="D9" s="599"/>
      <c r="E9" s="599"/>
      <c r="F9" s="599"/>
      <c r="G9" s="600"/>
      <c r="I9" s="367">
        <v>25805</v>
      </c>
      <c r="J9" s="368" t="s">
        <v>173</v>
      </c>
      <c r="K9" s="416" t="s">
        <v>142</v>
      </c>
      <c r="L9" s="364" t="s">
        <v>24</v>
      </c>
      <c r="M9" s="363"/>
    </row>
    <row r="10" spans="1:13" s="16" customFormat="1" ht="15" customHeight="1" x14ac:dyDescent="0.2">
      <c r="A10" s="242" t="s">
        <v>101</v>
      </c>
      <c r="B10" s="243" t="s">
        <v>106</v>
      </c>
      <c r="C10" s="243"/>
      <c r="D10" s="243" t="s">
        <v>107</v>
      </c>
      <c r="E10" s="243"/>
      <c r="F10" s="244" t="s">
        <v>102</v>
      </c>
      <c r="G10" s="245" t="s">
        <v>103</v>
      </c>
      <c r="I10" s="367">
        <v>25803</v>
      </c>
      <c r="J10" s="371" t="s">
        <v>174</v>
      </c>
      <c r="K10" s="418" t="s">
        <v>142</v>
      </c>
      <c r="L10" s="364" t="s">
        <v>24</v>
      </c>
      <c r="M10" s="363"/>
    </row>
    <row r="11" spans="1:13" s="16" customFormat="1" ht="15" customHeight="1" x14ac:dyDescent="0.2">
      <c r="A11" s="230" t="s">
        <v>168</v>
      </c>
      <c r="B11" s="231">
        <v>0</v>
      </c>
      <c r="C11" s="232"/>
      <c r="D11" s="231">
        <v>0</v>
      </c>
      <c r="E11" s="230"/>
      <c r="F11" s="233">
        <v>0</v>
      </c>
      <c r="G11" s="234">
        <f t="shared" ref="G11:G17" si="0">SUM(B11:F11)</f>
        <v>0</v>
      </c>
      <c r="I11" s="367">
        <v>25802</v>
      </c>
      <c r="J11" s="371" t="s">
        <v>477</v>
      </c>
      <c r="K11" s="418" t="s">
        <v>78</v>
      </c>
      <c r="L11" s="364" t="s">
        <v>5</v>
      </c>
      <c r="M11" s="363" t="s">
        <v>690</v>
      </c>
    </row>
    <row r="12" spans="1:13" ht="15" customHeight="1" x14ac:dyDescent="0.2">
      <c r="A12" s="230" t="s">
        <v>93</v>
      </c>
      <c r="B12" s="231">
        <v>5</v>
      </c>
      <c r="C12" s="232"/>
      <c r="D12" s="231">
        <v>0</v>
      </c>
      <c r="E12" s="230"/>
      <c r="F12" s="233">
        <v>0</v>
      </c>
      <c r="G12" s="234">
        <f t="shared" si="0"/>
        <v>5</v>
      </c>
      <c r="J12" s="593" t="s">
        <v>185</v>
      </c>
      <c r="K12" s="593"/>
      <c r="L12" s="593"/>
    </row>
    <row r="13" spans="1:13" ht="15" customHeight="1" x14ac:dyDescent="0.2">
      <c r="A13" s="230" t="s">
        <v>114</v>
      </c>
      <c r="B13" s="231">
        <v>3</v>
      </c>
      <c r="C13" s="232"/>
      <c r="D13" s="231">
        <v>0</v>
      </c>
      <c r="E13" s="230"/>
      <c r="F13" s="233">
        <v>0</v>
      </c>
      <c r="G13" s="234">
        <f t="shared" si="0"/>
        <v>3</v>
      </c>
      <c r="I13" s="136">
        <v>25812</v>
      </c>
      <c r="J13" s="372" t="s">
        <v>270</v>
      </c>
      <c r="K13" s="419" t="s">
        <v>142</v>
      </c>
      <c r="L13" s="370" t="s">
        <v>20</v>
      </c>
    </row>
    <row r="14" spans="1:13" ht="15" customHeight="1" x14ac:dyDescent="0.2">
      <c r="A14" s="230" t="s">
        <v>111</v>
      </c>
      <c r="B14" s="231">
        <v>2</v>
      </c>
      <c r="C14" s="232"/>
      <c r="D14" s="231">
        <v>0</v>
      </c>
      <c r="E14" s="230"/>
      <c r="F14" s="233">
        <v>0</v>
      </c>
      <c r="G14" s="234">
        <f t="shared" si="0"/>
        <v>2</v>
      </c>
      <c r="I14" s="136">
        <v>25807</v>
      </c>
      <c r="J14" s="372" t="s">
        <v>269</v>
      </c>
      <c r="K14" s="419" t="s">
        <v>142</v>
      </c>
      <c r="L14" s="370" t="s">
        <v>20</v>
      </c>
    </row>
    <row r="15" spans="1:13" s="16" customFormat="1" ht="15" customHeight="1" x14ac:dyDescent="0.2">
      <c r="A15" s="230" t="s">
        <v>69</v>
      </c>
      <c r="B15" s="231">
        <v>4</v>
      </c>
      <c r="C15" s="232"/>
      <c r="D15" s="231">
        <v>0</v>
      </c>
      <c r="E15" s="230"/>
      <c r="F15" s="233">
        <v>0</v>
      </c>
      <c r="G15" s="234">
        <f t="shared" si="0"/>
        <v>4</v>
      </c>
      <c r="I15" s="144"/>
      <c r="J15" s="593" t="s">
        <v>699</v>
      </c>
      <c r="K15" s="593"/>
      <c r="L15" s="593"/>
      <c r="M15" s="363"/>
    </row>
    <row r="16" spans="1:13" ht="15" customHeight="1" x14ac:dyDescent="0.2">
      <c r="A16" s="230" t="s">
        <v>99</v>
      </c>
      <c r="B16" s="231">
        <v>3</v>
      </c>
      <c r="C16" s="232"/>
      <c r="D16" s="231">
        <v>0</v>
      </c>
      <c r="E16" s="230"/>
      <c r="F16" s="233">
        <v>0</v>
      </c>
      <c r="G16" s="234">
        <f t="shared" si="0"/>
        <v>3</v>
      </c>
      <c r="I16" s="403">
        <v>25810</v>
      </c>
      <c r="J16" s="404" t="s">
        <v>697</v>
      </c>
      <c r="K16" s="419" t="s">
        <v>142</v>
      </c>
      <c r="L16" s="370" t="s">
        <v>20</v>
      </c>
      <c r="M16" s="364" t="s">
        <v>690</v>
      </c>
    </row>
    <row r="17" spans="1:13" ht="15" customHeight="1" thickBot="1" x14ac:dyDescent="0.25">
      <c r="A17" s="230" t="s">
        <v>113</v>
      </c>
      <c r="B17" s="235">
        <v>0</v>
      </c>
      <c r="C17" s="236"/>
      <c r="D17" s="235">
        <v>0</v>
      </c>
      <c r="E17" s="237"/>
      <c r="F17" s="238">
        <v>0</v>
      </c>
      <c r="G17" s="239">
        <f t="shared" si="0"/>
        <v>0</v>
      </c>
      <c r="I17" s="403">
        <v>25795</v>
      </c>
      <c r="J17" s="404" t="s">
        <v>171</v>
      </c>
      <c r="K17" s="419" t="s">
        <v>142</v>
      </c>
      <c r="L17" s="363" t="s">
        <v>21</v>
      </c>
    </row>
    <row r="18" spans="1:13" s="16" customFormat="1" ht="15" customHeight="1" thickBot="1" x14ac:dyDescent="0.25">
      <c r="A18" s="400" t="s">
        <v>108</v>
      </c>
      <c r="B18" s="79">
        <f>SUM(B11:B17)</f>
        <v>17</v>
      </c>
      <c r="C18" s="80"/>
      <c r="D18" s="79">
        <f>SUM(D11:D17)</f>
        <v>0</v>
      </c>
      <c r="E18" s="81"/>
      <c r="F18" s="82">
        <f>SUM(F11:F17)</f>
        <v>0</v>
      </c>
      <c r="G18" s="240">
        <f>SUM(G11:G17)</f>
        <v>17</v>
      </c>
      <c r="I18" s="144"/>
      <c r="J18" s="593" t="s">
        <v>723</v>
      </c>
      <c r="K18" s="593"/>
      <c r="L18" s="593"/>
      <c r="M18" s="363"/>
    </row>
    <row r="19" spans="1:13" ht="15" customHeight="1" thickBot="1" x14ac:dyDescent="0.25">
      <c r="A19" s="598" t="s">
        <v>59</v>
      </c>
      <c r="B19" s="599"/>
      <c r="C19" s="599"/>
      <c r="D19" s="599"/>
      <c r="E19" s="599"/>
      <c r="F19" s="599"/>
      <c r="G19" s="600"/>
      <c r="I19" s="136">
        <v>25793</v>
      </c>
      <c r="J19" s="372" t="s">
        <v>718</v>
      </c>
      <c r="K19" s="420" t="s">
        <v>142</v>
      </c>
      <c r="L19" s="372" t="s">
        <v>76</v>
      </c>
      <c r="M19" s="364" t="s">
        <v>690</v>
      </c>
    </row>
    <row r="20" spans="1:13" s="86" customFormat="1" ht="15" customHeight="1" x14ac:dyDescent="0.2">
      <c r="A20" s="246" t="s">
        <v>101</v>
      </c>
      <c r="B20" s="247" t="s">
        <v>106</v>
      </c>
      <c r="C20" s="247"/>
      <c r="D20" s="247" t="s">
        <v>107</v>
      </c>
      <c r="E20" s="247"/>
      <c r="F20" s="248" t="s">
        <v>102</v>
      </c>
      <c r="G20" s="249" t="s">
        <v>103</v>
      </c>
      <c r="I20" s="136">
        <v>20194</v>
      </c>
      <c r="J20" s="372" t="s">
        <v>795</v>
      </c>
      <c r="K20" s="420" t="s">
        <v>142</v>
      </c>
      <c r="L20" s="372" t="s">
        <v>53</v>
      </c>
      <c r="M20" s="364" t="s">
        <v>690</v>
      </c>
    </row>
    <row r="21" spans="1:13" s="16" customFormat="1" ht="15" customHeight="1" x14ac:dyDescent="0.2">
      <c r="A21" s="230" t="s">
        <v>112</v>
      </c>
      <c r="B21" s="231">
        <v>9</v>
      </c>
      <c r="C21" s="232"/>
      <c r="D21" s="231">
        <v>0</v>
      </c>
      <c r="E21" s="230"/>
      <c r="F21" s="233">
        <v>0</v>
      </c>
      <c r="G21" s="234">
        <f>SUM(B21:F21)</f>
        <v>9</v>
      </c>
      <c r="I21" s="144">
        <v>25816</v>
      </c>
      <c r="J21" s="363" t="s">
        <v>724</v>
      </c>
      <c r="K21" s="420" t="s">
        <v>142</v>
      </c>
      <c r="L21" s="363" t="s">
        <v>5</v>
      </c>
      <c r="M21" s="380"/>
    </row>
    <row r="22" spans="1:13" ht="15" customHeight="1" x14ac:dyDescent="0.2">
      <c r="A22" s="230" t="s">
        <v>110</v>
      </c>
      <c r="B22" s="231">
        <v>3</v>
      </c>
      <c r="C22" s="232"/>
      <c r="D22" s="231">
        <v>0</v>
      </c>
      <c r="E22" s="230"/>
      <c r="F22" s="233">
        <v>0</v>
      </c>
      <c r="G22" s="234">
        <f t="shared" ref="G22:G27" si="1">SUM(B22:F22)</f>
        <v>3</v>
      </c>
      <c r="I22" s="369">
        <v>25813</v>
      </c>
      <c r="J22" s="370" t="s">
        <v>833</v>
      </c>
      <c r="K22" s="420" t="s">
        <v>142</v>
      </c>
      <c r="L22" s="363" t="s">
        <v>5</v>
      </c>
      <c r="M22" s="363" t="s">
        <v>690</v>
      </c>
    </row>
    <row r="23" spans="1:13" s="16" customFormat="1" ht="15" customHeight="1" x14ac:dyDescent="0.2">
      <c r="A23" s="230" t="s">
        <v>79</v>
      </c>
      <c r="B23" s="231">
        <v>5</v>
      </c>
      <c r="C23" s="232"/>
      <c r="D23" s="231">
        <v>0</v>
      </c>
      <c r="E23" s="230"/>
      <c r="F23" s="233">
        <v>0</v>
      </c>
      <c r="G23" s="234">
        <f t="shared" si="1"/>
        <v>5</v>
      </c>
      <c r="I23" s="369">
        <v>25804</v>
      </c>
      <c r="J23" s="370" t="s">
        <v>725</v>
      </c>
      <c r="K23" s="420" t="s">
        <v>142</v>
      </c>
      <c r="L23" s="363" t="s">
        <v>5</v>
      </c>
      <c r="M23" s="364" t="s">
        <v>690</v>
      </c>
    </row>
    <row r="24" spans="1:13" s="86" customFormat="1" ht="15" customHeight="1" x14ac:dyDescent="0.2">
      <c r="A24" s="230" t="s">
        <v>97</v>
      </c>
      <c r="B24" s="231">
        <v>4</v>
      </c>
      <c r="C24" s="232"/>
      <c r="D24" s="231">
        <v>0</v>
      </c>
      <c r="E24" s="230"/>
      <c r="F24" s="233">
        <v>0</v>
      </c>
      <c r="G24" s="234">
        <f t="shared" si="1"/>
        <v>4</v>
      </c>
      <c r="I24" s="369">
        <v>25822</v>
      </c>
      <c r="J24" s="370" t="s">
        <v>717</v>
      </c>
      <c r="K24" s="420" t="s">
        <v>142</v>
      </c>
      <c r="L24" s="370" t="s">
        <v>20</v>
      </c>
      <c r="M24" s="363"/>
    </row>
    <row r="25" spans="1:13" s="86" customFormat="1" ht="15" customHeight="1" x14ac:dyDescent="0.2">
      <c r="A25" s="230" t="s">
        <v>98</v>
      </c>
      <c r="B25" s="231">
        <v>4</v>
      </c>
      <c r="C25" s="232"/>
      <c r="D25" s="231">
        <v>0</v>
      </c>
      <c r="E25" s="230"/>
      <c r="F25" s="233">
        <v>0</v>
      </c>
      <c r="G25" s="234">
        <f t="shared" si="1"/>
        <v>4</v>
      </c>
      <c r="I25" s="369">
        <v>25818</v>
      </c>
      <c r="J25" s="370" t="s">
        <v>726</v>
      </c>
      <c r="K25" s="420" t="s">
        <v>142</v>
      </c>
      <c r="L25" s="370" t="s">
        <v>20</v>
      </c>
      <c r="M25" s="380"/>
    </row>
    <row r="26" spans="1:13" s="86" customFormat="1" ht="15" customHeight="1" x14ac:dyDescent="0.2">
      <c r="A26" s="230" t="s">
        <v>94</v>
      </c>
      <c r="B26" s="231">
        <v>0</v>
      </c>
      <c r="C26" s="232"/>
      <c r="D26" s="231">
        <v>0</v>
      </c>
      <c r="E26" s="230"/>
      <c r="F26" s="233">
        <v>0</v>
      </c>
      <c r="G26" s="234">
        <f t="shared" si="1"/>
        <v>0</v>
      </c>
      <c r="I26" s="369">
        <v>25806</v>
      </c>
      <c r="J26" s="370" t="s">
        <v>722</v>
      </c>
      <c r="K26" s="420" t="s">
        <v>142</v>
      </c>
      <c r="L26" s="370" t="s">
        <v>53</v>
      </c>
      <c r="M26" s="380" t="s">
        <v>690</v>
      </c>
    </row>
    <row r="27" spans="1:13" s="86" customFormat="1" ht="15" customHeight="1" thickBot="1" x14ac:dyDescent="0.25">
      <c r="A27" s="230" t="s">
        <v>168</v>
      </c>
      <c r="B27" s="231">
        <v>0</v>
      </c>
      <c r="C27" s="232"/>
      <c r="D27" s="231">
        <v>0</v>
      </c>
      <c r="E27" s="230"/>
      <c r="F27" s="233">
        <v>0</v>
      </c>
      <c r="G27" s="234">
        <f t="shared" si="1"/>
        <v>0</v>
      </c>
      <c r="I27" s="229"/>
      <c r="J27" s="593" t="s">
        <v>741</v>
      </c>
      <c r="K27" s="593"/>
      <c r="L27" s="593"/>
      <c r="M27" s="380"/>
    </row>
    <row r="28" spans="1:13" s="86" customFormat="1" ht="15" customHeight="1" thickBot="1" x14ac:dyDescent="0.25">
      <c r="A28" s="400" t="s">
        <v>108</v>
      </c>
      <c r="B28" s="94">
        <f>SUM(B21:B27)</f>
        <v>25</v>
      </c>
      <c r="C28" s="81"/>
      <c r="D28" s="80">
        <f>SUM(D21:D27)</f>
        <v>0</v>
      </c>
      <c r="E28" s="81"/>
      <c r="F28" s="80">
        <f>SUM(F21:F27)</f>
        <v>0</v>
      </c>
      <c r="G28" s="130">
        <f>SUM(G21:G27)</f>
        <v>25</v>
      </c>
      <c r="I28" s="369">
        <v>25814</v>
      </c>
      <c r="J28" s="370" t="s">
        <v>742</v>
      </c>
      <c r="K28" s="415" t="s">
        <v>142</v>
      </c>
      <c r="L28" s="370" t="s">
        <v>22</v>
      </c>
      <c r="M28" s="380" t="s">
        <v>690</v>
      </c>
    </row>
    <row r="29" spans="1:13" s="86" customFormat="1" ht="15" customHeight="1" thickBot="1" x14ac:dyDescent="0.25">
      <c r="A29" s="598" t="s">
        <v>61</v>
      </c>
      <c r="B29" s="599"/>
      <c r="C29" s="599"/>
      <c r="D29" s="599"/>
      <c r="E29" s="599"/>
      <c r="F29" s="599"/>
      <c r="G29" s="600"/>
      <c r="I29" s="369">
        <v>25832</v>
      </c>
      <c r="J29" s="370" t="s">
        <v>743</v>
      </c>
      <c r="K29" s="415" t="s">
        <v>142</v>
      </c>
      <c r="L29" s="370" t="s">
        <v>76</v>
      </c>
      <c r="M29" s="380" t="s">
        <v>690</v>
      </c>
    </row>
    <row r="30" spans="1:13" s="86" customFormat="1" ht="15" customHeight="1" x14ac:dyDescent="0.2">
      <c r="A30" s="246" t="s">
        <v>101</v>
      </c>
      <c r="B30" s="247" t="s">
        <v>106</v>
      </c>
      <c r="C30" s="247"/>
      <c r="D30" s="247" t="s">
        <v>107</v>
      </c>
      <c r="E30" s="247"/>
      <c r="F30" s="247" t="s">
        <v>102</v>
      </c>
      <c r="G30" s="247" t="s">
        <v>103</v>
      </c>
      <c r="I30" s="369">
        <v>25800</v>
      </c>
      <c r="J30" s="370" t="s">
        <v>744</v>
      </c>
      <c r="K30" s="415" t="s">
        <v>142</v>
      </c>
      <c r="L30" s="370" t="s">
        <v>53</v>
      </c>
      <c r="M30" s="380" t="s">
        <v>690</v>
      </c>
    </row>
    <row r="31" spans="1:13" s="86" customFormat="1" ht="15" customHeight="1" x14ac:dyDescent="0.2">
      <c r="A31" s="241" t="s">
        <v>109</v>
      </c>
      <c r="B31" s="231">
        <v>2</v>
      </c>
      <c r="C31" s="232"/>
      <c r="D31" s="231">
        <v>0</v>
      </c>
      <c r="E31" s="230"/>
      <c r="F31" s="231">
        <v>0</v>
      </c>
      <c r="G31" s="230">
        <f>SUM(B31:F31)</f>
        <v>2</v>
      </c>
      <c r="I31" s="369">
        <v>25819</v>
      </c>
      <c r="J31" s="370" t="s">
        <v>745</v>
      </c>
      <c r="K31" s="415" t="s">
        <v>142</v>
      </c>
      <c r="L31" s="370" t="s">
        <v>53</v>
      </c>
      <c r="M31" s="380" t="s">
        <v>690</v>
      </c>
    </row>
    <row r="32" spans="1:13" s="86" customFormat="1" ht="15" customHeight="1" thickBot="1" x14ac:dyDescent="0.25">
      <c r="A32" s="241" t="s">
        <v>105</v>
      </c>
      <c r="B32" s="231">
        <v>0</v>
      </c>
      <c r="C32" s="232"/>
      <c r="D32" s="231">
        <v>0</v>
      </c>
      <c r="E32" s="230"/>
      <c r="F32" s="233">
        <v>0</v>
      </c>
      <c r="G32" s="234">
        <f>SUM(B32:F32)</f>
        <v>0</v>
      </c>
      <c r="I32" s="369"/>
      <c r="J32" s="593" t="s">
        <v>791</v>
      </c>
      <c r="K32" s="593"/>
      <c r="L32" s="593"/>
      <c r="M32" s="380"/>
    </row>
    <row r="33" spans="1:17" s="86" customFormat="1" ht="15" customHeight="1" thickBot="1" x14ac:dyDescent="0.25">
      <c r="A33" s="400" t="s">
        <v>108</v>
      </c>
      <c r="B33" s="83">
        <f>SUM(B31:B32)</f>
        <v>2</v>
      </c>
      <c r="C33" s="84"/>
      <c r="D33" s="85">
        <f>SUM(D31:D32)</f>
        <v>0</v>
      </c>
      <c r="E33" s="84"/>
      <c r="F33" s="85">
        <f>SUM(F31:F32)</f>
        <v>0</v>
      </c>
      <c r="G33" s="131">
        <f>SUM(G31:G32)</f>
        <v>2</v>
      </c>
      <c r="I33" s="423">
        <v>25837</v>
      </c>
      <c r="J33" s="381" t="s">
        <v>818</v>
      </c>
      <c r="K33" s="415" t="s">
        <v>142</v>
      </c>
      <c r="L33" s="370" t="s">
        <v>20</v>
      </c>
      <c r="M33" s="380" t="s">
        <v>690</v>
      </c>
    </row>
    <row r="34" spans="1:17" s="86" customFormat="1" ht="15" customHeight="1" x14ac:dyDescent="0.2">
      <c r="I34" s="423">
        <v>25825</v>
      </c>
      <c r="J34" s="381" t="s">
        <v>819</v>
      </c>
      <c r="K34" s="415" t="s">
        <v>142</v>
      </c>
      <c r="L34" s="370" t="s">
        <v>51</v>
      </c>
      <c r="M34" s="380" t="s">
        <v>690</v>
      </c>
    </row>
    <row r="35" spans="1:17" s="86" customFormat="1" ht="15" customHeight="1" x14ac:dyDescent="0.2">
      <c r="A35" s="405"/>
      <c r="B35" s="406"/>
      <c r="C35" s="405"/>
      <c r="D35" s="405"/>
      <c r="E35" s="405"/>
      <c r="F35" s="405"/>
      <c r="G35" s="405"/>
      <c r="I35" s="369"/>
      <c r="J35" s="593" t="s">
        <v>820</v>
      </c>
      <c r="K35" s="593"/>
      <c r="L35" s="593"/>
      <c r="M35" s="380"/>
    </row>
    <row r="36" spans="1:17" s="86" customFormat="1" ht="15" customHeight="1" x14ac:dyDescent="0.2">
      <c r="A36" s="405"/>
      <c r="B36" s="405"/>
      <c r="C36" s="405"/>
      <c r="D36" s="405"/>
      <c r="E36" s="405"/>
      <c r="F36" s="405"/>
      <c r="G36" s="405"/>
      <c r="I36" s="369">
        <v>25829</v>
      </c>
      <c r="J36" s="370" t="s">
        <v>829</v>
      </c>
      <c r="K36" s="415" t="s">
        <v>142</v>
      </c>
      <c r="L36" s="370" t="s">
        <v>51</v>
      </c>
      <c r="M36" s="380"/>
    </row>
    <row r="37" spans="1:17" s="86" customFormat="1" ht="15" customHeight="1" x14ac:dyDescent="0.2">
      <c r="A37" s="363"/>
      <c r="B37" s="363"/>
      <c r="C37" s="363"/>
      <c r="D37" s="363"/>
      <c r="E37" s="363"/>
      <c r="F37" s="363"/>
      <c r="G37" s="363"/>
      <c r="I37" s="369">
        <v>25843</v>
      </c>
      <c r="J37" s="370" t="s">
        <v>830</v>
      </c>
      <c r="K37" s="415" t="s">
        <v>142</v>
      </c>
      <c r="L37" s="370" t="s">
        <v>20</v>
      </c>
      <c r="M37" s="380" t="s">
        <v>690</v>
      </c>
    </row>
    <row r="38" spans="1:17" s="86" customFormat="1" ht="15" customHeight="1" x14ac:dyDescent="0.2">
      <c r="A38" s="405"/>
      <c r="B38" s="405"/>
      <c r="C38" s="405"/>
      <c r="D38" s="405"/>
      <c r="E38" s="405"/>
      <c r="F38" s="405"/>
      <c r="G38" s="405"/>
      <c r="I38" s="369">
        <v>25815</v>
      </c>
      <c r="J38" s="370" t="s">
        <v>831</v>
      </c>
      <c r="K38" s="415" t="s">
        <v>142</v>
      </c>
      <c r="L38" s="370" t="s">
        <v>53</v>
      </c>
      <c r="M38" s="380" t="s">
        <v>690</v>
      </c>
    </row>
    <row r="39" spans="1:17" s="86" customFormat="1" ht="15" customHeight="1" x14ac:dyDescent="0.2">
      <c r="A39" s="407"/>
      <c r="B39" s="407"/>
      <c r="C39" s="407"/>
      <c r="D39" s="407"/>
      <c r="E39" s="407"/>
      <c r="F39" s="407"/>
      <c r="G39" s="407"/>
      <c r="I39" s="369"/>
      <c r="J39" s="593" t="s">
        <v>942</v>
      </c>
      <c r="K39" s="593"/>
      <c r="L39" s="593"/>
      <c r="M39" s="380"/>
    </row>
    <row r="40" spans="1:17" s="363" customFormat="1" ht="15" customHeight="1" x14ac:dyDescent="0.2">
      <c r="A40" s="407"/>
      <c r="B40" s="407"/>
      <c r="C40" s="407"/>
      <c r="D40" s="407"/>
      <c r="E40" s="407"/>
      <c r="F40" s="407"/>
      <c r="G40" s="407"/>
      <c r="I40" s="369">
        <v>25850</v>
      </c>
      <c r="J40" s="370" t="s">
        <v>943</v>
      </c>
      <c r="K40" s="415" t="s">
        <v>142</v>
      </c>
      <c r="L40" s="370" t="s">
        <v>22</v>
      </c>
      <c r="M40" s="380" t="s">
        <v>690</v>
      </c>
      <c r="N40" s="228"/>
      <c r="O40" s="228"/>
      <c r="P40" s="228"/>
      <c r="Q40" s="228"/>
    </row>
    <row r="41" spans="1:17" s="363" customFormat="1" ht="15" customHeight="1" x14ac:dyDescent="0.2">
      <c r="A41" s="407"/>
      <c r="B41" s="407"/>
      <c r="C41" s="407"/>
      <c r="D41" s="407"/>
      <c r="E41" s="407"/>
      <c r="F41" s="407"/>
      <c r="G41" s="407"/>
      <c r="I41" s="369">
        <v>25851</v>
      </c>
      <c r="J41" s="370" t="s">
        <v>944</v>
      </c>
      <c r="K41" s="415" t="s">
        <v>142</v>
      </c>
      <c r="L41" s="370" t="s">
        <v>22</v>
      </c>
      <c r="M41" s="380" t="s">
        <v>690</v>
      </c>
      <c r="N41" s="228"/>
      <c r="O41" s="228"/>
      <c r="P41" s="228"/>
      <c r="Q41" s="228"/>
    </row>
    <row r="42" spans="1:17" s="363" customFormat="1" ht="15" customHeight="1" x14ac:dyDescent="0.2">
      <c r="A42" s="407"/>
      <c r="B42" s="407"/>
      <c r="C42" s="407"/>
      <c r="D42" s="407"/>
      <c r="E42" s="407"/>
      <c r="F42" s="407"/>
      <c r="G42" s="407"/>
      <c r="I42" s="369">
        <v>25835</v>
      </c>
      <c r="J42" s="370" t="s">
        <v>945</v>
      </c>
      <c r="K42" s="415" t="s">
        <v>142</v>
      </c>
      <c r="L42" s="478" t="s">
        <v>946</v>
      </c>
      <c r="M42" s="364" t="s">
        <v>690</v>
      </c>
      <c r="N42" s="228"/>
      <c r="O42" s="228"/>
      <c r="P42" s="228"/>
      <c r="Q42" s="228"/>
    </row>
    <row r="43" spans="1:17" s="363" customFormat="1" ht="15" customHeight="1" x14ac:dyDescent="0.2">
      <c r="A43" s="407"/>
      <c r="B43" s="407"/>
      <c r="C43" s="407"/>
      <c r="D43" s="407"/>
      <c r="E43" s="407"/>
      <c r="F43" s="407"/>
      <c r="G43" s="407"/>
      <c r="I43" s="369">
        <v>25854</v>
      </c>
      <c r="J43" s="370" t="s">
        <v>947</v>
      </c>
      <c r="K43" s="415" t="s">
        <v>142</v>
      </c>
      <c r="L43" s="370" t="s">
        <v>20</v>
      </c>
      <c r="M43" s="364" t="s">
        <v>690</v>
      </c>
      <c r="N43" s="228"/>
      <c r="O43" s="228"/>
      <c r="P43" s="228"/>
      <c r="Q43" s="228"/>
    </row>
    <row r="44" spans="1:17" ht="15" customHeight="1" x14ac:dyDescent="0.2">
      <c r="I44" s="369">
        <v>25821</v>
      </c>
      <c r="J44" s="370" t="s">
        <v>948</v>
      </c>
      <c r="K44" s="415" t="s">
        <v>142</v>
      </c>
      <c r="L44" s="370" t="s">
        <v>51</v>
      </c>
      <c r="M44" s="364" t="s">
        <v>690</v>
      </c>
      <c r="N44" s="228"/>
      <c r="O44" s="228"/>
      <c r="P44" s="228"/>
      <c r="Q44" s="228"/>
    </row>
    <row r="45" spans="1:17" ht="15" customHeight="1" x14ac:dyDescent="0.2">
      <c r="I45" s="369">
        <v>25831</v>
      </c>
      <c r="J45" s="370" t="s">
        <v>949</v>
      </c>
      <c r="K45" s="415" t="s">
        <v>142</v>
      </c>
      <c r="L45" s="370" t="s">
        <v>53</v>
      </c>
      <c r="M45" s="364" t="s">
        <v>690</v>
      </c>
      <c r="N45" s="228"/>
      <c r="O45" s="228"/>
      <c r="P45" s="228"/>
      <c r="Q45" s="228"/>
    </row>
    <row r="46" spans="1:17" ht="15" customHeight="1" x14ac:dyDescent="0.2">
      <c r="I46" s="369">
        <v>25857</v>
      </c>
      <c r="J46" s="370" t="s">
        <v>950</v>
      </c>
      <c r="K46" s="415" t="s">
        <v>142</v>
      </c>
      <c r="L46" s="370" t="s">
        <v>22</v>
      </c>
      <c r="M46" s="364" t="s">
        <v>690</v>
      </c>
    </row>
    <row r="47" spans="1:17" ht="15" customHeight="1" x14ac:dyDescent="0.2">
      <c r="I47" s="369"/>
      <c r="J47" s="593" t="s">
        <v>1055</v>
      </c>
      <c r="K47" s="593"/>
      <c r="L47" s="593"/>
      <c r="M47" s="380"/>
    </row>
    <row r="48" spans="1:17" ht="15" customHeight="1" x14ac:dyDescent="0.2">
      <c r="I48" s="369">
        <v>25838</v>
      </c>
      <c r="J48" s="370" t="s">
        <v>1056</v>
      </c>
      <c r="K48" s="415" t="s">
        <v>142</v>
      </c>
      <c r="L48" s="370" t="s">
        <v>75</v>
      </c>
      <c r="M48" s="380" t="s">
        <v>690</v>
      </c>
    </row>
    <row r="49" spans="9:13" ht="15" customHeight="1" x14ac:dyDescent="0.2">
      <c r="I49" s="369">
        <v>25842</v>
      </c>
      <c r="J49" s="370" t="s">
        <v>1057</v>
      </c>
      <c r="K49" s="415" t="s">
        <v>142</v>
      </c>
      <c r="L49" s="370" t="s">
        <v>75</v>
      </c>
      <c r="M49" s="364" t="s">
        <v>690</v>
      </c>
    </row>
    <row r="50" spans="9:13" ht="15" customHeight="1" x14ac:dyDescent="0.2">
      <c r="I50" s="369">
        <v>25841</v>
      </c>
      <c r="J50" s="370" t="s">
        <v>1054</v>
      </c>
      <c r="K50" s="415" t="s">
        <v>142</v>
      </c>
      <c r="L50" s="370" t="s">
        <v>51</v>
      </c>
    </row>
    <row r="51" spans="9:13" ht="15" customHeight="1" x14ac:dyDescent="0.2">
      <c r="I51" s="369">
        <v>25861</v>
      </c>
      <c r="J51" s="370" t="s">
        <v>945</v>
      </c>
      <c r="K51" s="415" t="s">
        <v>78</v>
      </c>
      <c r="L51" s="370" t="s">
        <v>946</v>
      </c>
      <c r="M51" s="364" t="s">
        <v>690</v>
      </c>
    </row>
    <row r="52" spans="9:13" ht="15" customHeight="1" x14ac:dyDescent="0.2">
      <c r="I52" s="369"/>
      <c r="J52" s="593" t="s">
        <v>1070</v>
      </c>
      <c r="K52" s="593"/>
      <c r="L52" s="593"/>
      <c r="M52" s="380"/>
    </row>
    <row r="53" spans="9:13" ht="15" customHeight="1" x14ac:dyDescent="0.2">
      <c r="I53" s="369">
        <v>25811</v>
      </c>
      <c r="J53" s="370" t="s">
        <v>171</v>
      </c>
      <c r="K53" s="415" t="s">
        <v>142</v>
      </c>
      <c r="L53" s="370" t="s">
        <v>21</v>
      </c>
    </row>
    <row r="54" spans="9:13" ht="15" customHeight="1" x14ac:dyDescent="0.2">
      <c r="I54" s="369">
        <v>25858</v>
      </c>
      <c r="J54" s="370" t="s">
        <v>1071</v>
      </c>
      <c r="K54" s="415" t="s">
        <v>142</v>
      </c>
      <c r="L54" s="370" t="s">
        <v>76</v>
      </c>
      <c r="M54" s="364" t="s">
        <v>690</v>
      </c>
    </row>
    <row r="55" spans="9:13" ht="15" customHeight="1" x14ac:dyDescent="0.2">
      <c r="I55" s="369">
        <v>25862</v>
      </c>
      <c r="J55" s="370" t="s">
        <v>1072</v>
      </c>
      <c r="K55" s="415" t="s">
        <v>142</v>
      </c>
      <c r="L55" s="370" t="s">
        <v>21</v>
      </c>
      <c r="M55" s="364" t="s">
        <v>690</v>
      </c>
    </row>
    <row r="56" spans="9:13" ht="15" customHeight="1" x14ac:dyDescent="0.2">
      <c r="I56" s="369">
        <v>25865</v>
      </c>
      <c r="J56" s="370" t="s">
        <v>1073</v>
      </c>
      <c r="K56" s="415" t="s">
        <v>142</v>
      </c>
      <c r="L56" s="370" t="s">
        <v>50</v>
      </c>
      <c r="M56" s="364" t="s">
        <v>690</v>
      </c>
    </row>
    <row r="57" spans="9:13" ht="15" customHeight="1" x14ac:dyDescent="0.2">
      <c r="I57" s="369">
        <v>25866</v>
      </c>
      <c r="J57" s="370" t="s">
        <v>1074</v>
      </c>
      <c r="K57" s="415" t="s">
        <v>142</v>
      </c>
      <c r="L57" s="370" t="s">
        <v>50</v>
      </c>
      <c r="M57" s="364" t="s">
        <v>690</v>
      </c>
    </row>
    <row r="58" spans="9:13" ht="15" customHeight="1" x14ac:dyDescent="0.2">
      <c r="I58" s="369">
        <v>25849</v>
      </c>
      <c r="J58" s="370" t="s">
        <v>965</v>
      </c>
      <c r="K58" s="415" t="s">
        <v>142</v>
      </c>
      <c r="L58" s="370" t="s">
        <v>76</v>
      </c>
      <c r="M58" s="364" t="s">
        <v>690</v>
      </c>
    </row>
    <row r="59" spans="9:13" ht="15" customHeight="1" x14ac:dyDescent="0.2">
      <c r="I59" s="373"/>
      <c r="J59" s="374"/>
      <c r="K59" s="421"/>
      <c r="L59" s="374"/>
    </row>
  </sheetData>
  <mergeCells count="16">
    <mergeCell ref="J52:L52"/>
    <mergeCell ref="A2:G2"/>
    <mergeCell ref="A1:G1"/>
    <mergeCell ref="A9:G9"/>
    <mergeCell ref="J27:L27"/>
    <mergeCell ref="J5:L5"/>
    <mergeCell ref="J2:L2"/>
    <mergeCell ref="J12:L12"/>
    <mergeCell ref="J15:L15"/>
    <mergeCell ref="J18:L18"/>
    <mergeCell ref="A19:G19"/>
    <mergeCell ref="J47:L47"/>
    <mergeCell ref="J39:L39"/>
    <mergeCell ref="J35:L35"/>
    <mergeCell ref="J32:L32"/>
    <mergeCell ref="A29:G29"/>
  </mergeCells>
  <phoneticPr fontId="16" type="noConversion"/>
  <pageMargins left="0.1" right="0.1" top="0.1" bottom="0.1" header="0.1" footer="0.1"/>
  <pageSetup scale="86" fitToHeight="0" orientation="landscape" horizontalDpi="4294967294" r:id="rId1"/>
  <headerFooter alignWithMargins="0">
    <oddFooter xml:space="preserve">&amp;LDivision/Bureau: Apprenticeship and Training
Document Name: &amp;F&amp;RDate Revised: 12/5/2012
Document Owner: Ryan McCarty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Q1:V50"/>
  <sheetViews>
    <sheetView showGridLines="0" zoomScale="70" zoomScaleNormal="70" zoomScalePageLayoutView="70" workbookViewId="0">
      <selection activeCell="R19" sqref="R19"/>
    </sheetView>
  </sheetViews>
  <sheetFormatPr defaultRowHeight="12.75" x14ac:dyDescent="0.2"/>
  <cols>
    <col min="1" max="1" width="6.7109375" customWidth="1"/>
    <col min="16" max="16" width="7.85546875" customWidth="1"/>
    <col min="17" max="17" width="12.85546875" customWidth="1"/>
    <col min="18" max="18" width="10.28515625" style="149" bestFit="1" customWidth="1"/>
    <col min="21" max="21" width="11" bestFit="1" customWidth="1"/>
    <col min="22" max="22" width="7.140625" customWidth="1"/>
  </cols>
  <sheetData>
    <row r="1" spans="17:20" ht="15" x14ac:dyDescent="0.2">
      <c r="Q1" s="607" t="s">
        <v>792</v>
      </c>
      <c r="R1" s="607"/>
      <c r="S1" s="607"/>
      <c r="T1" s="607"/>
    </row>
    <row r="2" spans="17:20" x14ac:dyDescent="0.2">
      <c r="Q2" s="77"/>
      <c r="R2" s="113" t="s">
        <v>165</v>
      </c>
      <c r="S2" s="113" t="s">
        <v>166</v>
      </c>
      <c r="T2" s="112" t="s">
        <v>167</v>
      </c>
    </row>
    <row r="3" spans="17:20" x14ac:dyDescent="0.2">
      <c r="Q3" s="63" t="s">
        <v>99</v>
      </c>
      <c r="R3" s="114">
        <f>COUNTA(Danny!K24:K276)</f>
        <v>23</v>
      </c>
      <c r="S3" s="114">
        <f>COUNTA(Danny!I24:I276)</f>
        <v>48</v>
      </c>
      <c r="T3" s="116">
        <f t="shared" ref="T3:T11" si="0">IF(ISBLANK(S3),"",IF(R3=0,0,R3/S3))</f>
        <v>0.47916666666666669</v>
      </c>
    </row>
    <row r="4" spans="17:20" x14ac:dyDescent="0.2">
      <c r="Q4" s="63" t="s">
        <v>111</v>
      </c>
      <c r="R4" s="114">
        <f>COUNTA(Charlene!K24:K277)</f>
        <v>11</v>
      </c>
      <c r="S4" s="114">
        <f>COUNTA(Charlene!I24:I277)</f>
        <v>20</v>
      </c>
      <c r="T4" s="116">
        <f t="shared" si="0"/>
        <v>0.55000000000000004</v>
      </c>
    </row>
    <row r="5" spans="17:20" x14ac:dyDescent="0.2">
      <c r="Q5" s="63" t="s">
        <v>97</v>
      </c>
      <c r="R5" s="114">
        <f>COUNTA(John!K24:K278)</f>
        <v>26</v>
      </c>
      <c r="S5" s="114">
        <f>COUNTA(John!I24:I278)</f>
        <v>46</v>
      </c>
      <c r="T5" s="116">
        <f t="shared" si="0"/>
        <v>0.56521739130434778</v>
      </c>
    </row>
    <row r="6" spans="17:20" x14ac:dyDescent="0.2">
      <c r="Q6" s="63" t="s">
        <v>112</v>
      </c>
      <c r="R6" s="114">
        <f>COUNTA(Betty!K24:K279)</f>
        <v>41</v>
      </c>
      <c r="S6" s="114">
        <f>COUNTA(Betty!I24:I279)</f>
        <v>73</v>
      </c>
      <c r="T6" s="116">
        <f t="shared" si="0"/>
        <v>0.56164383561643838</v>
      </c>
    </row>
    <row r="7" spans="17:20" x14ac:dyDescent="0.2">
      <c r="Q7" s="63" t="s">
        <v>98</v>
      </c>
      <c r="R7" s="114">
        <f>COUNTA(Sarah!K24:K279)</f>
        <v>21</v>
      </c>
      <c r="S7" s="114">
        <f>COUNTA(Sarah!I24:I279)</f>
        <v>33</v>
      </c>
      <c r="T7" s="116">
        <f t="shared" si="0"/>
        <v>0.63636363636363635</v>
      </c>
    </row>
    <row r="8" spans="17:20" x14ac:dyDescent="0.2">
      <c r="Q8" s="63" t="s">
        <v>69</v>
      </c>
      <c r="R8" s="114">
        <f>COUNTA(Victoria!K24:K282)</f>
        <v>30</v>
      </c>
      <c r="S8" s="114">
        <f>COUNTA(Victoria!I24:I282)</f>
        <v>48</v>
      </c>
      <c r="T8" s="116">
        <f t="shared" si="0"/>
        <v>0.625</v>
      </c>
    </row>
    <row r="9" spans="17:20" x14ac:dyDescent="0.2">
      <c r="Q9" s="63" t="s">
        <v>79</v>
      </c>
      <c r="R9" s="114">
        <v>34</v>
      </c>
      <c r="S9" s="114">
        <v>60</v>
      </c>
      <c r="T9" s="116">
        <f t="shared" si="0"/>
        <v>0.56666666666666665</v>
      </c>
    </row>
    <row r="10" spans="17:20" x14ac:dyDescent="0.2">
      <c r="Q10" s="63" t="s">
        <v>93</v>
      </c>
      <c r="R10" s="114">
        <f>COUNTA(Lula!K24:K283)</f>
        <v>33</v>
      </c>
      <c r="S10" s="114">
        <f>COUNTA(Lula!I24:I283)</f>
        <v>51</v>
      </c>
      <c r="T10" s="116">
        <f t="shared" si="0"/>
        <v>0.6470588235294118</v>
      </c>
    </row>
    <row r="11" spans="17:20" x14ac:dyDescent="0.2">
      <c r="Q11" s="63" t="s">
        <v>94</v>
      </c>
      <c r="R11" s="114">
        <f>COUNTA(Eddie!K24:K284)</f>
        <v>5</v>
      </c>
      <c r="S11" s="114">
        <f>COUNTA(Eddie!I24:I284)</f>
        <v>39</v>
      </c>
      <c r="T11" s="116">
        <f t="shared" si="0"/>
        <v>0.12820512820512819</v>
      </c>
    </row>
    <row r="12" spans="17:20" x14ac:dyDescent="0.2">
      <c r="Q12" s="63" t="s">
        <v>168</v>
      </c>
      <c r="R12" s="114"/>
      <c r="S12" s="114"/>
      <c r="T12" s="116" t="str">
        <f>IF(ISBLANK(S12),"",IF(R12=0,0,R12/S12))</f>
        <v/>
      </c>
    </row>
    <row r="13" spans="17:20" x14ac:dyDescent="0.2">
      <c r="Q13" s="63" t="s">
        <v>184</v>
      </c>
      <c r="R13" s="114">
        <v>19</v>
      </c>
      <c r="S13" s="114">
        <v>46</v>
      </c>
      <c r="T13" s="116">
        <f t="shared" ref="T13:T14" si="1">IF(ISBLANK(S13),"",IF(R13=0,0,R13/S13))</f>
        <v>0.41304347826086957</v>
      </c>
    </row>
    <row r="14" spans="17:20" x14ac:dyDescent="0.2">
      <c r="Q14" s="63" t="s">
        <v>114</v>
      </c>
      <c r="R14" s="114">
        <f>COUNTA(Dale!K24:K287)</f>
        <v>22</v>
      </c>
      <c r="S14" s="114">
        <f>COUNTA(Dale!I24:I287)</f>
        <v>47</v>
      </c>
      <c r="T14" s="116">
        <f t="shared" si="1"/>
        <v>0.46808510638297873</v>
      </c>
    </row>
    <row r="15" spans="17:20" x14ac:dyDescent="0.2">
      <c r="Q15" s="77"/>
      <c r="R15" s="115">
        <f>SUM(R3:R14)</f>
        <v>265</v>
      </c>
      <c r="S15" s="115">
        <f>SUM(S3:S14)</f>
        <v>511</v>
      </c>
      <c r="T15" s="117"/>
    </row>
    <row r="16" spans="17:20" x14ac:dyDescent="0.2">
      <c r="Q16" s="608" t="str">
        <f>"Average of "&amp;ROUND(100*AVERAGE(T3,T4,T5,T6,T7,T8,T9,T10,T11,T14),0)&amp;"% of programs active"</f>
        <v>Average of 52% of programs active</v>
      </c>
      <c r="R16" s="608"/>
      <c r="S16" s="608"/>
      <c r="T16" s="608"/>
    </row>
    <row r="17" spans="17:22" ht="3.75" customHeight="1" thickBot="1" x14ac:dyDescent="0.25"/>
    <row r="18" spans="17:22" ht="15.75" thickBot="1" x14ac:dyDescent="0.25">
      <c r="Q18" s="254"/>
      <c r="R18" s="259" t="s">
        <v>790</v>
      </c>
    </row>
    <row r="19" spans="17:22" ht="15" x14ac:dyDescent="0.2">
      <c r="Q19" s="255" t="s">
        <v>178</v>
      </c>
      <c r="R19" s="256">
        <f>'for charts'!G101/'for charts'!G33</f>
        <v>4.5368620037807186E-2</v>
      </c>
    </row>
    <row r="20" spans="17:22" ht="15" x14ac:dyDescent="0.2">
      <c r="Q20" s="257" t="s">
        <v>179</v>
      </c>
      <c r="R20" s="258">
        <f>'for charts'!F101/'for charts'!F33</f>
        <v>5.8487874465049931E-2</v>
      </c>
    </row>
    <row r="21" spans="17:22" ht="15" x14ac:dyDescent="0.2">
      <c r="Q21" s="257" t="s">
        <v>180</v>
      </c>
      <c r="R21" s="258">
        <f>'for charts'!E101/'for charts'!E33</f>
        <v>3.5167328417470223E-2</v>
      </c>
    </row>
    <row r="22" spans="17:22" ht="15" x14ac:dyDescent="0.2">
      <c r="Q22" s="257" t="s">
        <v>181</v>
      </c>
      <c r="R22" s="258">
        <f>'for charts'!D101/'for charts'!D33</f>
        <v>7.3624346756839834E-2</v>
      </c>
    </row>
    <row r="23" spans="17:22" ht="15" x14ac:dyDescent="0.2">
      <c r="Q23" s="257" t="s">
        <v>182</v>
      </c>
      <c r="R23" s="258">
        <f>'for charts'!C101/'for charts'!C33</f>
        <v>0.10333944206882509</v>
      </c>
    </row>
    <row r="24" spans="17:22" ht="13.5" thickBot="1" x14ac:dyDescent="0.25"/>
    <row r="25" spans="17:22" ht="18.75" thickBot="1" x14ac:dyDescent="0.25">
      <c r="Q25" s="604" t="s">
        <v>81</v>
      </c>
      <c r="R25" s="605"/>
      <c r="S25" s="605"/>
      <c r="T25" s="605"/>
      <c r="U25" s="605"/>
      <c r="V25" s="606"/>
    </row>
    <row r="26" spans="17:22" ht="15.75" thickBot="1" x14ac:dyDescent="0.25">
      <c r="Q26" s="601" t="s">
        <v>62</v>
      </c>
      <c r="R26" s="602"/>
      <c r="S26" s="602"/>
      <c r="T26" s="602"/>
      <c r="U26" s="602"/>
      <c r="V26" s="603"/>
    </row>
    <row r="27" spans="17:22" ht="36" x14ac:dyDescent="0.2">
      <c r="Q27" s="225" t="s">
        <v>101</v>
      </c>
      <c r="R27" s="227" t="s">
        <v>73</v>
      </c>
      <c r="S27" s="227" t="s">
        <v>54</v>
      </c>
      <c r="T27" s="227" t="s">
        <v>119</v>
      </c>
      <c r="U27" s="227" t="s">
        <v>137</v>
      </c>
      <c r="V27" s="226" t="s">
        <v>96</v>
      </c>
    </row>
    <row r="28" spans="17:22" ht="15" x14ac:dyDescent="0.2">
      <c r="Q28" s="128" t="s">
        <v>66</v>
      </c>
      <c r="R28" s="40">
        <f>R40</f>
        <v>2202</v>
      </c>
      <c r="S28" s="40">
        <f>S40</f>
        <v>1570</v>
      </c>
      <c r="T28" s="40">
        <f>T40</f>
        <v>919</v>
      </c>
      <c r="U28" s="40">
        <f>U40</f>
        <v>846</v>
      </c>
      <c r="V28" s="118">
        <f>V40</f>
        <v>0.96662133804729977</v>
      </c>
    </row>
    <row r="29" spans="17:22" ht="15" x14ac:dyDescent="0.2">
      <c r="Q29" s="128" t="s">
        <v>67</v>
      </c>
      <c r="R29" s="40">
        <f>R49</f>
        <v>829</v>
      </c>
      <c r="S29" s="40">
        <f>S49</f>
        <v>838</v>
      </c>
      <c r="T29" s="40">
        <f>T49</f>
        <v>658</v>
      </c>
      <c r="U29" s="40">
        <f>U49</f>
        <v>691</v>
      </c>
      <c r="V29" s="118">
        <f>V49</f>
        <v>0.98868312757201637</v>
      </c>
    </row>
    <row r="30" spans="17:22" ht="15.75" thickBot="1" x14ac:dyDescent="0.25">
      <c r="Q30" s="128" t="s">
        <v>184</v>
      </c>
      <c r="R30" s="40">
        <v>0</v>
      </c>
      <c r="S30" s="40">
        <v>0</v>
      </c>
      <c r="T30" s="40">
        <v>0</v>
      </c>
      <c r="U30" s="40">
        <v>65</v>
      </c>
      <c r="V30" s="250">
        <v>1</v>
      </c>
    </row>
    <row r="31" spans="17:22" ht="16.5" thickBot="1" x14ac:dyDescent="0.25">
      <c r="Q31" s="252" t="s">
        <v>103</v>
      </c>
      <c r="R31" s="34">
        <f t="shared" ref="R31:U31" si="2">SUM(R28:R30)</f>
        <v>3031</v>
      </c>
      <c r="S31" s="34">
        <f t="shared" si="2"/>
        <v>2408</v>
      </c>
      <c r="T31" s="34">
        <f t="shared" si="2"/>
        <v>1577</v>
      </c>
      <c r="U31" s="34">
        <f t="shared" si="2"/>
        <v>1602</v>
      </c>
      <c r="V31" s="251">
        <f>AVERAGE(V28:V30)</f>
        <v>0.98510148853977209</v>
      </c>
    </row>
    <row r="32" spans="17:22" ht="16.5" thickBot="1" x14ac:dyDescent="0.25">
      <c r="Q32" s="252"/>
      <c r="R32" s="101"/>
      <c r="S32" s="101"/>
      <c r="T32" s="101"/>
      <c r="U32" s="101"/>
      <c r="V32" s="102"/>
    </row>
    <row r="33" spans="17:22" ht="15.75" thickBot="1" x14ac:dyDescent="0.25">
      <c r="Q33" s="601" t="s">
        <v>60</v>
      </c>
      <c r="R33" s="602"/>
      <c r="S33" s="602"/>
      <c r="T33" s="602"/>
      <c r="U33" s="602"/>
      <c r="V33" s="603"/>
    </row>
    <row r="34" spans="17:22" ht="15" x14ac:dyDescent="0.2">
      <c r="Q34" s="14" t="s">
        <v>111</v>
      </c>
      <c r="R34" s="40">
        <v>292</v>
      </c>
      <c r="S34" s="40">
        <v>268</v>
      </c>
      <c r="T34" s="40">
        <v>363</v>
      </c>
      <c r="U34" s="40">
        <v>353</v>
      </c>
      <c r="V34" s="15">
        <v>1</v>
      </c>
    </row>
    <row r="35" spans="17:22" ht="15" x14ac:dyDescent="0.2">
      <c r="Q35" s="14" t="s">
        <v>69</v>
      </c>
      <c r="R35" s="40">
        <v>877</v>
      </c>
      <c r="S35" s="40">
        <v>568</v>
      </c>
      <c r="T35" s="40">
        <v>247</v>
      </c>
      <c r="U35" s="40">
        <v>223</v>
      </c>
      <c r="V35" s="15">
        <v>0.94618834080717484</v>
      </c>
    </row>
    <row r="36" spans="17:22" ht="15" x14ac:dyDescent="0.2">
      <c r="Q36" s="14" t="s">
        <v>168</v>
      </c>
      <c r="R36" s="40">
        <v>537</v>
      </c>
      <c r="S36" s="40">
        <v>316</v>
      </c>
      <c r="T36" s="40">
        <v>171</v>
      </c>
      <c r="U36" s="40">
        <v>0</v>
      </c>
      <c r="V36" s="15"/>
    </row>
    <row r="37" spans="17:22" ht="15" x14ac:dyDescent="0.2">
      <c r="Q37" s="19" t="s">
        <v>93</v>
      </c>
      <c r="R37" s="40">
        <v>106</v>
      </c>
      <c r="S37" s="40">
        <v>193</v>
      </c>
      <c r="T37" s="40">
        <v>58</v>
      </c>
      <c r="U37" s="40">
        <v>85</v>
      </c>
      <c r="V37" s="15">
        <v>0.97647058823529409</v>
      </c>
    </row>
    <row r="38" spans="17:22" ht="15" x14ac:dyDescent="0.2">
      <c r="Q38" s="19" t="s">
        <v>99</v>
      </c>
      <c r="R38" s="40">
        <v>130</v>
      </c>
      <c r="S38" s="40">
        <v>93</v>
      </c>
      <c r="T38" s="40">
        <v>42</v>
      </c>
      <c r="U38" s="40">
        <v>67</v>
      </c>
      <c r="V38" s="20">
        <v>0.91044776119402981</v>
      </c>
    </row>
    <row r="39" spans="17:22" ht="15.75" thickBot="1" x14ac:dyDescent="0.25">
      <c r="Q39" s="14" t="s">
        <v>114</v>
      </c>
      <c r="R39" s="40">
        <v>260</v>
      </c>
      <c r="S39" s="40">
        <v>132</v>
      </c>
      <c r="T39" s="40">
        <v>38</v>
      </c>
      <c r="U39" s="40">
        <v>118</v>
      </c>
      <c r="V39" s="250">
        <v>1</v>
      </c>
    </row>
    <row r="40" spans="17:22" ht="15.75" thickBot="1" x14ac:dyDescent="0.25">
      <c r="Q40" s="252" t="s">
        <v>103</v>
      </c>
      <c r="R40" s="96">
        <f t="shared" ref="R40:U40" si="3">SUM(R34:R39)</f>
        <v>2202</v>
      </c>
      <c r="S40" s="96">
        <f t="shared" si="3"/>
        <v>1570</v>
      </c>
      <c r="T40" s="96">
        <f t="shared" si="3"/>
        <v>919</v>
      </c>
      <c r="U40" s="96">
        <f t="shared" si="3"/>
        <v>846</v>
      </c>
      <c r="V40" s="251">
        <f>AVERAGE(V34:V39)</f>
        <v>0.96662133804729977</v>
      </c>
    </row>
    <row r="41" spans="17:22" ht="15.75" thickBot="1" x14ac:dyDescent="0.25">
      <c r="Q41" s="252"/>
      <c r="R41" s="253"/>
      <c r="S41" s="253"/>
      <c r="T41" s="253"/>
      <c r="U41" s="253"/>
      <c r="V41" s="102"/>
    </row>
    <row r="42" spans="17:22" ht="15.75" thickBot="1" x14ac:dyDescent="0.25">
      <c r="Q42" s="601" t="s">
        <v>59</v>
      </c>
      <c r="R42" s="602"/>
      <c r="S42" s="602"/>
      <c r="T42" s="602"/>
      <c r="U42" s="602"/>
      <c r="V42" s="603"/>
    </row>
    <row r="43" spans="17:22" ht="15" x14ac:dyDescent="0.2">
      <c r="Q43" s="14" t="s">
        <v>110</v>
      </c>
      <c r="R43" s="40">
        <v>277</v>
      </c>
      <c r="S43" s="40">
        <v>146</v>
      </c>
      <c r="T43" s="40">
        <v>186</v>
      </c>
      <c r="U43" s="40">
        <v>28</v>
      </c>
      <c r="V43" s="15">
        <v>1</v>
      </c>
    </row>
    <row r="44" spans="17:22" ht="15" x14ac:dyDescent="0.2">
      <c r="Q44" s="14" t="s">
        <v>98</v>
      </c>
      <c r="R44" s="40">
        <v>109</v>
      </c>
      <c r="S44" s="40">
        <v>221</v>
      </c>
      <c r="T44" s="40">
        <v>186</v>
      </c>
      <c r="U44" s="40">
        <v>197</v>
      </c>
      <c r="V44" s="15">
        <v>1</v>
      </c>
    </row>
    <row r="45" spans="17:22" ht="15" x14ac:dyDescent="0.2">
      <c r="Q45" s="14" t="s">
        <v>112</v>
      </c>
      <c r="R45" s="40">
        <v>48</v>
      </c>
      <c r="S45" s="40">
        <v>162</v>
      </c>
      <c r="T45" s="40">
        <v>131</v>
      </c>
      <c r="U45" s="40">
        <v>161</v>
      </c>
      <c r="V45" s="15">
        <v>1</v>
      </c>
    </row>
    <row r="46" spans="17:22" ht="15" x14ac:dyDescent="0.2">
      <c r="Q46" s="14" t="s">
        <v>79</v>
      </c>
      <c r="R46" s="40">
        <v>71</v>
      </c>
      <c r="S46" s="40">
        <v>89</v>
      </c>
      <c r="T46" s="40">
        <v>69</v>
      </c>
      <c r="U46" s="40">
        <v>81</v>
      </c>
      <c r="V46" s="15">
        <v>0.93827160493827155</v>
      </c>
    </row>
    <row r="47" spans="17:22" ht="15" x14ac:dyDescent="0.2">
      <c r="Q47" s="14" t="s">
        <v>97</v>
      </c>
      <c r="R47" s="40">
        <v>241</v>
      </c>
      <c r="S47" s="40">
        <v>98</v>
      </c>
      <c r="T47" s="40">
        <v>56</v>
      </c>
      <c r="U47" s="40">
        <v>162</v>
      </c>
      <c r="V47" s="15">
        <v>0.99382716049382713</v>
      </c>
    </row>
    <row r="48" spans="17:22" ht="15.75" thickBot="1" x14ac:dyDescent="0.25">
      <c r="Q48" s="14" t="s">
        <v>94</v>
      </c>
      <c r="R48" s="40">
        <v>83</v>
      </c>
      <c r="S48" s="40">
        <v>122</v>
      </c>
      <c r="T48" s="40">
        <v>30</v>
      </c>
      <c r="U48" s="40">
        <v>62</v>
      </c>
      <c r="V48" s="250">
        <v>1</v>
      </c>
    </row>
    <row r="49" spans="17:22" ht="15.75" thickBot="1" x14ac:dyDescent="0.25">
      <c r="Q49" s="252" t="s">
        <v>103</v>
      </c>
      <c r="R49" s="96">
        <f t="shared" ref="R49:U49" si="4">SUM(R43:R48)</f>
        <v>829</v>
      </c>
      <c r="S49" s="96">
        <f t="shared" si="4"/>
        <v>838</v>
      </c>
      <c r="T49" s="96">
        <f t="shared" si="4"/>
        <v>658</v>
      </c>
      <c r="U49" s="96">
        <f t="shared" si="4"/>
        <v>691</v>
      </c>
      <c r="V49" s="251">
        <f>AVERAGE(V43:V48)</f>
        <v>0.98868312757201637</v>
      </c>
    </row>
    <row r="50" spans="17:22" ht="15" x14ac:dyDescent="0.2">
      <c r="Q50" s="13"/>
      <c r="R50" s="26"/>
      <c r="S50" s="26"/>
      <c r="T50" s="26"/>
      <c r="U50" s="26"/>
      <c r="V50" s="26"/>
    </row>
  </sheetData>
  <mergeCells count="6">
    <mergeCell ref="Q26:V26"/>
    <mergeCell ref="Q42:V42"/>
    <mergeCell ref="Q33:V33"/>
    <mergeCell ref="Q25:V25"/>
    <mergeCell ref="Q1:T1"/>
    <mergeCell ref="Q16:T16"/>
  </mergeCells>
  <pageMargins left="0.1" right="0.1" top="0.1" bottom="0.1" header="0.1" footer="0.1"/>
  <pageSetup scale="69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70" zoomScaleNormal="70" zoomScalePageLayoutView="70" workbookViewId="0">
      <selection activeCell="N15" sqref="N15"/>
    </sheetView>
  </sheetViews>
  <sheetFormatPr defaultColWidth="12.42578125" defaultRowHeight="12.75" x14ac:dyDescent="0.2"/>
  <cols>
    <col min="1" max="1" width="17.85546875" style="1" bestFit="1" customWidth="1"/>
    <col min="2" max="7" width="12.42578125" style="2"/>
    <col min="8" max="8" width="1.7109375" style="1" customWidth="1"/>
    <col min="9" max="9" width="17.85546875" style="1" bestFit="1" customWidth="1"/>
    <col min="10" max="16384" width="12.42578125" style="1"/>
  </cols>
  <sheetData>
    <row r="1" spans="1:15" ht="22.5" customHeight="1" x14ac:dyDescent="0.2">
      <c r="A1" s="613" t="s">
        <v>72</v>
      </c>
      <c r="B1" s="614"/>
      <c r="C1" s="614"/>
      <c r="D1" s="614"/>
      <c r="E1" s="614"/>
      <c r="F1" s="614"/>
      <c r="G1" s="614"/>
      <c r="H1" s="35"/>
      <c r="I1" s="623" t="s">
        <v>71</v>
      </c>
      <c r="J1" s="624"/>
      <c r="K1" s="624"/>
      <c r="L1" s="624"/>
      <c r="M1" s="624"/>
      <c r="N1" s="624"/>
      <c r="O1" s="624"/>
    </row>
    <row r="2" spans="1:15" s="3" customFormat="1" ht="15" thickBot="1" x14ac:dyDescent="0.25">
      <c r="A2" s="618" t="s">
        <v>74</v>
      </c>
      <c r="B2" s="619"/>
      <c r="C2" s="619"/>
      <c r="D2" s="619"/>
      <c r="E2" s="619"/>
      <c r="F2" s="619"/>
      <c r="G2" s="619"/>
      <c r="I2" s="625" t="s">
        <v>74</v>
      </c>
      <c r="J2" s="626"/>
      <c r="K2" s="626"/>
      <c r="L2" s="626"/>
      <c r="M2" s="626"/>
      <c r="N2" s="626"/>
      <c r="O2" s="626"/>
    </row>
    <row r="3" spans="1:15" s="6" customFormat="1" ht="15.75" thickBot="1" x14ac:dyDescent="0.25">
      <c r="A3" s="610" t="s">
        <v>62</v>
      </c>
      <c r="B3" s="611"/>
      <c r="C3" s="611"/>
      <c r="D3" s="611"/>
      <c r="E3" s="611"/>
      <c r="F3" s="611"/>
      <c r="G3" s="612"/>
      <c r="I3" s="620" t="s">
        <v>62</v>
      </c>
      <c r="J3" s="621"/>
      <c r="K3" s="621"/>
      <c r="L3" s="621"/>
      <c r="M3" s="621"/>
      <c r="N3" s="621"/>
      <c r="O3" s="622"/>
    </row>
    <row r="4" spans="1:15" s="3" customFormat="1" ht="15" x14ac:dyDescent="0.2">
      <c r="A4" s="328" t="s">
        <v>95</v>
      </c>
      <c r="B4" s="338" t="s">
        <v>3</v>
      </c>
      <c r="C4" s="338" t="s">
        <v>58</v>
      </c>
      <c r="D4" s="329" t="s">
        <v>73</v>
      </c>
      <c r="E4" s="329" t="s">
        <v>54</v>
      </c>
      <c r="F4" s="329" t="s">
        <v>54</v>
      </c>
      <c r="G4" s="329" t="s">
        <v>54</v>
      </c>
      <c r="I4" s="344" t="s">
        <v>95</v>
      </c>
      <c r="J4" s="357" t="s">
        <v>3</v>
      </c>
      <c r="K4" s="357" t="s">
        <v>58</v>
      </c>
      <c r="L4" s="345" t="s">
        <v>73</v>
      </c>
      <c r="M4" s="345" t="s">
        <v>54</v>
      </c>
      <c r="N4" s="345" t="s">
        <v>119</v>
      </c>
      <c r="O4" s="345" t="s">
        <v>138</v>
      </c>
    </row>
    <row r="5" spans="1:15" s="31" customFormat="1" ht="17.25" customHeight="1" x14ac:dyDescent="0.2">
      <c r="A5" s="339" t="s">
        <v>63</v>
      </c>
      <c r="B5" s="340">
        <f t="shared" ref="B5:G5" si="0">B19</f>
        <v>2029</v>
      </c>
      <c r="C5" s="340">
        <f t="shared" si="0"/>
        <v>1451</v>
      </c>
      <c r="D5" s="340">
        <f t="shared" si="0"/>
        <v>2753</v>
      </c>
      <c r="E5" s="340">
        <f t="shared" si="0"/>
        <v>1351</v>
      </c>
      <c r="F5" s="340">
        <f t="shared" si="0"/>
        <v>447</v>
      </c>
      <c r="G5" s="340">
        <f t="shared" si="0"/>
        <v>587</v>
      </c>
      <c r="I5" s="358" t="s">
        <v>63</v>
      </c>
      <c r="J5" s="359">
        <f t="shared" ref="J5:O5" si="1">J19</f>
        <v>1001</v>
      </c>
      <c r="K5" s="359">
        <f t="shared" si="1"/>
        <v>412</v>
      </c>
      <c r="L5" s="359">
        <f t="shared" si="1"/>
        <v>1003</v>
      </c>
      <c r="M5" s="359">
        <f t="shared" si="1"/>
        <v>1506</v>
      </c>
      <c r="N5" s="359">
        <f t="shared" si="1"/>
        <v>396</v>
      </c>
      <c r="O5" s="359">
        <f t="shared" si="1"/>
        <v>528</v>
      </c>
    </row>
    <row r="6" spans="1:15" s="32" customFormat="1" ht="17.25" customHeight="1" x14ac:dyDescent="0.2">
      <c r="A6" s="339" t="s">
        <v>64</v>
      </c>
      <c r="B6" s="340">
        <f t="shared" ref="B6:G6" si="2">B29</f>
        <v>1295</v>
      </c>
      <c r="C6" s="340">
        <f t="shared" si="2"/>
        <v>565</v>
      </c>
      <c r="D6" s="340">
        <f t="shared" si="2"/>
        <v>757</v>
      </c>
      <c r="E6" s="340">
        <f t="shared" si="2"/>
        <v>733</v>
      </c>
      <c r="F6" s="340">
        <f t="shared" si="2"/>
        <v>281</v>
      </c>
      <c r="G6" s="340">
        <f t="shared" si="2"/>
        <v>299</v>
      </c>
      <c r="I6" s="358" t="s">
        <v>64</v>
      </c>
      <c r="J6" s="359">
        <f t="shared" ref="J6:O6" si="3">J29</f>
        <v>790</v>
      </c>
      <c r="K6" s="359">
        <f t="shared" si="3"/>
        <v>861</v>
      </c>
      <c r="L6" s="359">
        <f t="shared" si="3"/>
        <v>939</v>
      </c>
      <c r="M6" s="359">
        <f t="shared" si="3"/>
        <v>910</v>
      </c>
      <c r="N6" s="359">
        <f t="shared" si="3"/>
        <v>542</v>
      </c>
      <c r="O6" s="359">
        <f t="shared" si="3"/>
        <v>312</v>
      </c>
    </row>
    <row r="7" spans="1:15" s="33" customFormat="1" ht="17.25" customHeight="1" x14ac:dyDescent="0.2">
      <c r="A7" s="333" t="s">
        <v>100</v>
      </c>
      <c r="B7" s="331">
        <v>29</v>
      </c>
      <c r="C7" s="331">
        <v>143</v>
      </c>
      <c r="D7" s="331">
        <v>56</v>
      </c>
      <c r="E7" s="331">
        <v>23</v>
      </c>
      <c r="F7" s="331">
        <v>82</v>
      </c>
      <c r="G7" s="331">
        <v>37</v>
      </c>
      <c r="I7" s="358"/>
      <c r="J7" s="359"/>
      <c r="K7" s="359"/>
      <c r="L7" s="359"/>
      <c r="M7" s="359"/>
      <c r="N7" s="359"/>
      <c r="O7" s="383"/>
    </row>
    <row r="8" spans="1:15" s="33" customFormat="1" ht="17.25" customHeight="1" thickBot="1" x14ac:dyDescent="0.25">
      <c r="A8" s="333" t="s">
        <v>109</v>
      </c>
      <c r="B8" s="341"/>
      <c r="C8" s="342"/>
      <c r="D8" s="342"/>
      <c r="E8" s="342"/>
      <c r="F8" s="342"/>
      <c r="G8" s="331">
        <v>3</v>
      </c>
      <c r="I8" s="360" t="s">
        <v>109</v>
      </c>
      <c r="J8" s="359"/>
      <c r="K8" s="361"/>
      <c r="L8" s="361"/>
      <c r="M8" s="361"/>
      <c r="N8" s="361"/>
      <c r="O8" s="356">
        <v>52</v>
      </c>
    </row>
    <row r="9" spans="1:15" s="30" customFormat="1" ht="20.25" customHeight="1" thickBot="1" x14ac:dyDescent="0.3">
      <c r="A9" s="334" t="s">
        <v>108</v>
      </c>
      <c r="B9" s="343">
        <f t="shared" ref="B9:G9" si="4">SUM(B5:B7)</f>
        <v>3353</v>
      </c>
      <c r="C9" s="343">
        <f t="shared" si="4"/>
        <v>2159</v>
      </c>
      <c r="D9" s="343">
        <f t="shared" si="4"/>
        <v>3566</v>
      </c>
      <c r="E9" s="343">
        <f t="shared" si="4"/>
        <v>2107</v>
      </c>
      <c r="F9" s="343">
        <f t="shared" si="4"/>
        <v>810</v>
      </c>
      <c r="G9" s="343">
        <f t="shared" si="4"/>
        <v>923</v>
      </c>
      <c r="I9" s="350" t="s">
        <v>108</v>
      </c>
      <c r="J9" s="362">
        <f t="shared" ref="J9:O9" si="5">SUM(J5:J6)</f>
        <v>1791</v>
      </c>
      <c r="K9" s="362">
        <f t="shared" si="5"/>
        <v>1273</v>
      </c>
      <c r="L9" s="362">
        <f t="shared" si="5"/>
        <v>1942</v>
      </c>
      <c r="M9" s="362">
        <f t="shared" si="5"/>
        <v>2416</v>
      </c>
      <c r="N9" s="362">
        <f t="shared" si="5"/>
        <v>938</v>
      </c>
      <c r="O9" s="362">
        <f t="shared" si="5"/>
        <v>840</v>
      </c>
    </row>
    <row r="10" spans="1:15" s="6" customFormat="1" ht="16.5" thickBot="1" x14ac:dyDescent="0.25">
      <c r="A10" s="327"/>
      <c r="B10" s="327"/>
      <c r="C10" s="327"/>
      <c r="D10" s="327"/>
      <c r="E10" s="327"/>
      <c r="F10" s="327"/>
      <c r="G10" s="327"/>
      <c r="I10" s="350"/>
      <c r="J10" s="382"/>
      <c r="K10" s="382"/>
      <c r="L10" s="382"/>
      <c r="M10" s="382"/>
      <c r="N10" s="382"/>
      <c r="O10" s="382"/>
    </row>
    <row r="11" spans="1:15" s="27" customFormat="1" ht="23.25" customHeight="1" thickBot="1" x14ac:dyDescent="0.3">
      <c r="A11" s="615" t="s">
        <v>60</v>
      </c>
      <c r="B11" s="616"/>
      <c r="C11" s="616"/>
      <c r="D11" s="616"/>
      <c r="E11" s="616"/>
      <c r="F11" s="616"/>
      <c r="G11" s="617"/>
      <c r="I11" s="627" t="s">
        <v>60</v>
      </c>
      <c r="J11" s="628"/>
      <c r="K11" s="628"/>
      <c r="L11" s="628"/>
      <c r="M11" s="628"/>
      <c r="N11" s="628"/>
      <c r="O11" s="629"/>
    </row>
    <row r="12" spans="1:15" s="3" customFormat="1" ht="15" x14ac:dyDescent="0.2">
      <c r="A12" s="328" t="s">
        <v>95</v>
      </c>
      <c r="B12" s="329" t="s">
        <v>3</v>
      </c>
      <c r="C12" s="329" t="s">
        <v>58</v>
      </c>
      <c r="D12" s="329" t="s">
        <v>73</v>
      </c>
      <c r="E12" s="329" t="s">
        <v>54</v>
      </c>
      <c r="F12" s="329" t="s">
        <v>119</v>
      </c>
      <c r="G12" s="329" t="s">
        <v>138</v>
      </c>
      <c r="I12" s="344" t="s">
        <v>95</v>
      </c>
      <c r="J12" s="345" t="s">
        <v>3</v>
      </c>
      <c r="K12" s="345" t="s">
        <v>58</v>
      </c>
      <c r="L12" s="345" t="s">
        <v>73</v>
      </c>
      <c r="M12" s="345" t="s">
        <v>54</v>
      </c>
      <c r="N12" s="345" t="s">
        <v>119</v>
      </c>
      <c r="O12" s="345" t="s">
        <v>138</v>
      </c>
    </row>
    <row r="13" spans="1:15" s="10" customFormat="1" ht="14.25" x14ac:dyDescent="0.2">
      <c r="A13" s="330" t="s">
        <v>111</v>
      </c>
      <c r="B13" s="331">
        <v>427</v>
      </c>
      <c r="C13" s="331">
        <v>223</v>
      </c>
      <c r="D13" s="331">
        <v>602</v>
      </c>
      <c r="E13" s="331">
        <v>325</v>
      </c>
      <c r="F13" s="331">
        <v>134</v>
      </c>
      <c r="G13" s="331">
        <v>269</v>
      </c>
      <c r="H13" s="3"/>
      <c r="I13" s="346" t="s">
        <v>69</v>
      </c>
      <c r="J13" s="347">
        <v>90</v>
      </c>
      <c r="K13" s="347">
        <v>143</v>
      </c>
      <c r="L13" s="347">
        <v>391</v>
      </c>
      <c r="M13" s="347">
        <v>461</v>
      </c>
      <c r="N13" s="347">
        <v>179</v>
      </c>
      <c r="O13" s="347">
        <v>156</v>
      </c>
    </row>
    <row r="14" spans="1:15" s="3" customFormat="1" ht="14.25" x14ac:dyDescent="0.2">
      <c r="A14" s="332" t="s">
        <v>69</v>
      </c>
      <c r="B14" s="331">
        <v>32</v>
      </c>
      <c r="C14" s="331">
        <v>161</v>
      </c>
      <c r="D14" s="331">
        <v>882</v>
      </c>
      <c r="E14" s="331">
        <v>438</v>
      </c>
      <c r="F14" s="331">
        <v>128</v>
      </c>
      <c r="G14" s="331">
        <v>126</v>
      </c>
      <c r="H14" s="10"/>
      <c r="I14" s="346" t="s">
        <v>114</v>
      </c>
      <c r="J14" s="347">
        <v>18</v>
      </c>
      <c r="K14" s="347">
        <v>11</v>
      </c>
      <c r="L14" s="347">
        <v>54</v>
      </c>
      <c r="M14" s="347">
        <v>247</v>
      </c>
      <c r="N14" s="347">
        <v>65</v>
      </c>
      <c r="O14" s="347">
        <v>31</v>
      </c>
    </row>
    <row r="15" spans="1:15" s="10" customFormat="1" ht="14.25" customHeight="1" x14ac:dyDescent="0.2">
      <c r="A15" s="332" t="s">
        <v>168</v>
      </c>
      <c r="B15" s="331">
        <v>615</v>
      </c>
      <c r="C15" s="331">
        <v>457</v>
      </c>
      <c r="D15" s="331">
        <v>738</v>
      </c>
      <c r="E15" s="331">
        <v>348</v>
      </c>
      <c r="F15" s="331">
        <v>116</v>
      </c>
      <c r="G15" s="331">
        <v>0</v>
      </c>
      <c r="I15" s="348" t="s">
        <v>111</v>
      </c>
      <c r="J15" s="347">
        <v>256</v>
      </c>
      <c r="K15" s="347">
        <v>62</v>
      </c>
      <c r="L15" s="347">
        <v>51</v>
      </c>
      <c r="M15" s="347">
        <v>411</v>
      </c>
      <c r="N15" s="347">
        <v>49</v>
      </c>
      <c r="O15" s="347">
        <v>260</v>
      </c>
    </row>
    <row r="16" spans="1:15" s="3" customFormat="1" ht="14.25" x14ac:dyDescent="0.2">
      <c r="A16" s="332" t="s">
        <v>114</v>
      </c>
      <c r="B16" s="331">
        <v>24</v>
      </c>
      <c r="C16" s="331">
        <v>67</v>
      </c>
      <c r="D16" s="331">
        <v>132</v>
      </c>
      <c r="E16" s="331">
        <v>87</v>
      </c>
      <c r="F16" s="331">
        <v>29</v>
      </c>
      <c r="G16" s="331">
        <v>55</v>
      </c>
      <c r="H16" s="10"/>
      <c r="I16" s="346" t="s">
        <v>168</v>
      </c>
      <c r="J16" s="347">
        <v>176</v>
      </c>
      <c r="K16" s="347">
        <v>93</v>
      </c>
      <c r="L16" s="347">
        <v>182</v>
      </c>
      <c r="M16" s="347">
        <v>153</v>
      </c>
      <c r="N16" s="347">
        <v>50</v>
      </c>
      <c r="O16" s="347">
        <v>0</v>
      </c>
    </row>
    <row r="17" spans="1:15" s="10" customFormat="1" ht="14.25" x14ac:dyDescent="0.2">
      <c r="A17" s="333" t="s">
        <v>93</v>
      </c>
      <c r="B17" s="331">
        <v>295</v>
      </c>
      <c r="C17" s="331">
        <v>205</v>
      </c>
      <c r="D17" s="331">
        <v>254</v>
      </c>
      <c r="E17" s="331">
        <v>60</v>
      </c>
      <c r="F17" s="331">
        <v>22</v>
      </c>
      <c r="G17" s="331">
        <v>68</v>
      </c>
      <c r="H17" s="3"/>
      <c r="I17" s="349" t="s">
        <v>93</v>
      </c>
      <c r="J17" s="347">
        <v>297</v>
      </c>
      <c r="K17" s="347">
        <v>49</v>
      </c>
      <c r="L17" s="347">
        <v>210</v>
      </c>
      <c r="M17" s="347">
        <v>161</v>
      </c>
      <c r="N17" s="347">
        <v>26</v>
      </c>
      <c r="O17" s="347">
        <v>50</v>
      </c>
    </row>
    <row r="18" spans="1:15" s="3" customFormat="1" ht="15" thickBot="1" x14ac:dyDescent="0.25">
      <c r="A18" s="333" t="s">
        <v>99</v>
      </c>
      <c r="B18" s="331">
        <v>636</v>
      </c>
      <c r="C18" s="331">
        <v>338</v>
      </c>
      <c r="D18" s="331">
        <v>145</v>
      </c>
      <c r="E18" s="331">
        <v>93</v>
      </c>
      <c r="F18" s="331">
        <v>18</v>
      </c>
      <c r="G18" s="331">
        <v>69</v>
      </c>
      <c r="I18" s="349" t="s">
        <v>99</v>
      </c>
      <c r="J18" s="347">
        <v>164</v>
      </c>
      <c r="K18" s="347">
        <v>54</v>
      </c>
      <c r="L18" s="347">
        <v>115</v>
      </c>
      <c r="M18" s="347">
        <v>73</v>
      </c>
      <c r="N18" s="347">
        <v>27</v>
      </c>
      <c r="O18" s="347">
        <v>31</v>
      </c>
    </row>
    <row r="19" spans="1:15" s="6" customFormat="1" ht="15" customHeight="1" thickBot="1" x14ac:dyDescent="0.3">
      <c r="A19" s="334" t="s">
        <v>108</v>
      </c>
      <c r="B19" s="335">
        <f t="shared" ref="B19:G19" si="6">SUM(B13:B18)</f>
        <v>2029</v>
      </c>
      <c r="C19" s="335">
        <f t="shared" si="6"/>
        <v>1451</v>
      </c>
      <c r="D19" s="335">
        <f t="shared" si="6"/>
        <v>2753</v>
      </c>
      <c r="E19" s="335">
        <f t="shared" si="6"/>
        <v>1351</v>
      </c>
      <c r="F19" s="335">
        <f t="shared" si="6"/>
        <v>447</v>
      </c>
      <c r="G19" s="335">
        <f t="shared" si="6"/>
        <v>587</v>
      </c>
      <c r="I19" s="350" t="s">
        <v>108</v>
      </c>
      <c r="J19" s="351">
        <f t="shared" ref="J19:O19" si="7">SUM(J13:J18)</f>
        <v>1001</v>
      </c>
      <c r="K19" s="351">
        <f t="shared" si="7"/>
        <v>412</v>
      </c>
      <c r="L19" s="351">
        <f t="shared" si="7"/>
        <v>1003</v>
      </c>
      <c r="M19" s="351">
        <f t="shared" si="7"/>
        <v>1506</v>
      </c>
      <c r="N19" s="351">
        <f t="shared" si="7"/>
        <v>396</v>
      </c>
      <c r="O19" s="351">
        <f t="shared" si="7"/>
        <v>528</v>
      </c>
    </row>
    <row r="20" spans="1:15" s="6" customFormat="1" ht="15" customHeight="1" thickBot="1" x14ac:dyDescent="0.25">
      <c r="A20" s="336"/>
      <c r="B20" s="337"/>
      <c r="C20" s="337"/>
      <c r="D20" s="337"/>
      <c r="E20" s="337"/>
      <c r="F20" s="337"/>
      <c r="G20" s="337"/>
      <c r="I20" s="352"/>
      <c r="J20" s="353"/>
      <c r="K20" s="353"/>
      <c r="L20" s="353"/>
      <c r="M20" s="353"/>
      <c r="N20" s="353"/>
      <c r="O20" s="353"/>
    </row>
    <row r="21" spans="1:15" s="27" customFormat="1" ht="23.25" customHeight="1" thickBot="1" x14ac:dyDescent="0.3">
      <c r="A21" s="615" t="s">
        <v>59</v>
      </c>
      <c r="B21" s="616"/>
      <c r="C21" s="616"/>
      <c r="D21" s="616"/>
      <c r="E21" s="616"/>
      <c r="F21" s="616"/>
      <c r="G21" s="617"/>
      <c r="I21" s="627" t="s">
        <v>59</v>
      </c>
      <c r="J21" s="628"/>
      <c r="K21" s="628"/>
      <c r="L21" s="628"/>
      <c r="M21" s="628"/>
      <c r="N21" s="628"/>
      <c r="O21" s="629"/>
    </row>
    <row r="22" spans="1:15" s="3" customFormat="1" ht="15" x14ac:dyDescent="0.2">
      <c r="A22" s="328" t="s">
        <v>95</v>
      </c>
      <c r="B22" s="329" t="s">
        <v>3</v>
      </c>
      <c r="C22" s="329" t="s">
        <v>58</v>
      </c>
      <c r="D22" s="329" t="s">
        <v>73</v>
      </c>
      <c r="E22" s="329" t="s">
        <v>54</v>
      </c>
      <c r="F22" s="329" t="s">
        <v>119</v>
      </c>
      <c r="G22" s="329" t="s">
        <v>138</v>
      </c>
      <c r="I22" s="344" t="s">
        <v>95</v>
      </c>
      <c r="J22" s="345" t="s">
        <v>3</v>
      </c>
      <c r="K22" s="345" t="s">
        <v>58</v>
      </c>
      <c r="L22" s="345" t="s">
        <v>73</v>
      </c>
      <c r="M22" s="345" t="s">
        <v>54</v>
      </c>
      <c r="N22" s="345" t="s">
        <v>119</v>
      </c>
      <c r="O22" s="345" t="s">
        <v>138</v>
      </c>
    </row>
    <row r="23" spans="1:15" s="10" customFormat="1" ht="14.25" x14ac:dyDescent="0.2">
      <c r="A23" s="333" t="s">
        <v>110</v>
      </c>
      <c r="B23" s="331">
        <v>345</v>
      </c>
      <c r="C23" s="331">
        <v>97</v>
      </c>
      <c r="D23" s="331">
        <v>133</v>
      </c>
      <c r="E23" s="331">
        <v>144</v>
      </c>
      <c r="F23" s="331">
        <v>68</v>
      </c>
      <c r="G23" s="331">
        <v>27</v>
      </c>
      <c r="H23" s="3"/>
      <c r="I23" s="354" t="s">
        <v>94</v>
      </c>
      <c r="J23" s="355">
        <v>115</v>
      </c>
      <c r="K23" s="355">
        <v>593</v>
      </c>
      <c r="L23" s="355">
        <v>206</v>
      </c>
      <c r="M23" s="355">
        <v>57</v>
      </c>
      <c r="N23" s="355">
        <v>146</v>
      </c>
      <c r="O23" s="355">
        <v>11</v>
      </c>
    </row>
    <row r="24" spans="1:15" s="3" customFormat="1" ht="14.25" x14ac:dyDescent="0.2">
      <c r="A24" s="332" t="s">
        <v>112</v>
      </c>
      <c r="B24" s="331">
        <v>24</v>
      </c>
      <c r="C24" s="331">
        <v>11</v>
      </c>
      <c r="D24" s="331">
        <v>119</v>
      </c>
      <c r="E24" s="331">
        <v>158</v>
      </c>
      <c r="F24" s="331">
        <v>69</v>
      </c>
      <c r="G24" s="331">
        <v>81</v>
      </c>
      <c r="H24" s="10"/>
      <c r="I24" s="346" t="s">
        <v>112</v>
      </c>
      <c r="J24" s="347">
        <v>6</v>
      </c>
      <c r="K24" s="347">
        <v>9</v>
      </c>
      <c r="L24" s="347">
        <v>46</v>
      </c>
      <c r="M24" s="355">
        <v>233</v>
      </c>
      <c r="N24" s="355">
        <v>126</v>
      </c>
      <c r="O24" s="355">
        <v>69</v>
      </c>
    </row>
    <row r="25" spans="1:15" s="3" customFormat="1" ht="14.25" x14ac:dyDescent="0.2">
      <c r="A25" s="333" t="s">
        <v>98</v>
      </c>
      <c r="B25" s="331">
        <v>720</v>
      </c>
      <c r="C25" s="331">
        <v>125</v>
      </c>
      <c r="D25" s="331">
        <v>356</v>
      </c>
      <c r="E25" s="331">
        <v>111</v>
      </c>
      <c r="F25" s="331">
        <v>54</v>
      </c>
      <c r="G25" s="331">
        <v>75</v>
      </c>
      <c r="I25" s="349" t="s">
        <v>98</v>
      </c>
      <c r="J25" s="347">
        <v>179</v>
      </c>
      <c r="K25" s="347">
        <v>126</v>
      </c>
      <c r="L25" s="347">
        <v>185</v>
      </c>
      <c r="M25" s="347">
        <v>148</v>
      </c>
      <c r="N25" s="347">
        <v>93</v>
      </c>
      <c r="O25" s="347">
        <v>126</v>
      </c>
    </row>
    <row r="26" spans="1:15" s="3" customFormat="1" ht="14.25" x14ac:dyDescent="0.2">
      <c r="A26" s="333" t="s">
        <v>97</v>
      </c>
      <c r="B26" s="331">
        <v>120</v>
      </c>
      <c r="C26" s="331">
        <v>125</v>
      </c>
      <c r="D26" s="331">
        <v>70</v>
      </c>
      <c r="E26" s="331">
        <v>91</v>
      </c>
      <c r="F26" s="331">
        <v>43</v>
      </c>
      <c r="G26" s="331">
        <v>54</v>
      </c>
      <c r="I26" s="349" t="s">
        <v>110</v>
      </c>
      <c r="J26" s="347">
        <v>382</v>
      </c>
      <c r="K26" s="347">
        <v>32</v>
      </c>
      <c r="L26" s="347">
        <v>277</v>
      </c>
      <c r="M26" s="347">
        <v>256</v>
      </c>
      <c r="N26" s="347">
        <v>68</v>
      </c>
      <c r="O26" s="347">
        <v>10</v>
      </c>
    </row>
    <row r="27" spans="1:15" s="3" customFormat="1" ht="14.25" x14ac:dyDescent="0.2">
      <c r="A27" s="332" t="s">
        <v>79</v>
      </c>
      <c r="B27" s="331">
        <v>11</v>
      </c>
      <c r="C27" s="331">
        <v>178</v>
      </c>
      <c r="D27" s="331">
        <v>58</v>
      </c>
      <c r="E27" s="331">
        <v>83</v>
      </c>
      <c r="F27" s="331">
        <v>26</v>
      </c>
      <c r="G27" s="331">
        <v>25</v>
      </c>
      <c r="H27" s="10"/>
      <c r="I27" s="349" t="s">
        <v>97</v>
      </c>
      <c r="J27" s="347">
        <v>77</v>
      </c>
      <c r="K27" s="347">
        <v>24</v>
      </c>
      <c r="L27" s="347">
        <v>143</v>
      </c>
      <c r="M27" s="347">
        <v>80</v>
      </c>
      <c r="N27" s="347">
        <v>50</v>
      </c>
      <c r="O27" s="347">
        <v>62</v>
      </c>
    </row>
    <row r="28" spans="1:15" s="10" customFormat="1" ht="15" thickBot="1" x14ac:dyDescent="0.25">
      <c r="A28" s="333" t="s">
        <v>94</v>
      </c>
      <c r="B28" s="331">
        <v>75</v>
      </c>
      <c r="C28" s="331">
        <v>29</v>
      </c>
      <c r="D28" s="331">
        <v>21</v>
      </c>
      <c r="E28" s="331">
        <v>146</v>
      </c>
      <c r="F28" s="331">
        <v>21</v>
      </c>
      <c r="G28" s="331">
        <v>37</v>
      </c>
      <c r="H28" s="3"/>
      <c r="I28" s="346" t="s">
        <v>79</v>
      </c>
      <c r="J28" s="347">
        <v>31</v>
      </c>
      <c r="K28" s="356">
        <v>77</v>
      </c>
      <c r="L28" s="356">
        <v>82</v>
      </c>
      <c r="M28" s="356">
        <v>136</v>
      </c>
      <c r="N28" s="356">
        <v>59</v>
      </c>
      <c r="O28" s="356">
        <v>34</v>
      </c>
    </row>
    <row r="29" spans="1:15" s="6" customFormat="1" ht="15" customHeight="1" thickBot="1" x14ac:dyDescent="0.3">
      <c r="A29" s="334" t="s">
        <v>108</v>
      </c>
      <c r="B29" s="335">
        <f t="shared" ref="B29:G29" si="8">SUM(B23:B28)</f>
        <v>1295</v>
      </c>
      <c r="C29" s="335">
        <f t="shared" si="8"/>
        <v>565</v>
      </c>
      <c r="D29" s="335">
        <f t="shared" si="8"/>
        <v>757</v>
      </c>
      <c r="E29" s="335">
        <f t="shared" si="8"/>
        <v>733</v>
      </c>
      <c r="F29" s="335">
        <f t="shared" si="8"/>
        <v>281</v>
      </c>
      <c r="G29" s="335">
        <f t="shared" si="8"/>
        <v>299</v>
      </c>
      <c r="I29" s="350" t="s">
        <v>108</v>
      </c>
      <c r="J29" s="351">
        <f t="shared" ref="J29:O29" si="9">SUM(J23:J28)</f>
        <v>790</v>
      </c>
      <c r="K29" s="351">
        <f t="shared" si="9"/>
        <v>861</v>
      </c>
      <c r="L29" s="351">
        <f t="shared" si="9"/>
        <v>939</v>
      </c>
      <c r="M29" s="351">
        <f t="shared" si="9"/>
        <v>910</v>
      </c>
      <c r="N29" s="351">
        <f t="shared" si="9"/>
        <v>542</v>
      </c>
      <c r="O29" s="351">
        <f t="shared" si="9"/>
        <v>312</v>
      </c>
    </row>
    <row r="30" spans="1:15" s="6" customFormat="1" ht="14.25" x14ac:dyDescent="0.2">
      <c r="A30" s="336"/>
      <c r="B30" s="337"/>
      <c r="C30" s="337"/>
      <c r="D30" s="337"/>
      <c r="E30" s="337"/>
      <c r="F30" s="337"/>
      <c r="G30" s="337"/>
      <c r="I30" s="352"/>
      <c r="J30" s="353"/>
      <c r="K30" s="353"/>
      <c r="L30" s="353"/>
      <c r="M30" s="353"/>
      <c r="N30" s="353"/>
      <c r="O30" s="353"/>
    </row>
    <row r="31" spans="1:15" s="6" customFormat="1" ht="14.25" x14ac:dyDescent="0.2">
      <c r="A31" s="336"/>
      <c r="B31" s="337"/>
      <c r="C31" s="337"/>
      <c r="D31" s="337"/>
      <c r="E31" s="337"/>
      <c r="F31" s="337"/>
      <c r="G31" s="337"/>
      <c r="I31" s="352"/>
      <c r="J31" s="353"/>
      <c r="K31" s="353"/>
      <c r="L31" s="353"/>
      <c r="M31" s="353"/>
      <c r="N31" s="353"/>
      <c r="O31" s="353"/>
    </row>
    <row r="32" spans="1:15" ht="14.25" x14ac:dyDescent="0.2">
      <c r="A32" s="12"/>
      <c r="B32" s="4"/>
      <c r="C32" s="4"/>
      <c r="D32" s="4"/>
      <c r="E32" s="4"/>
      <c r="F32" s="4"/>
      <c r="G32" s="4"/>
    </row>
    <row r="33" spans="1:8" ht="14.25" x14ac:dyDescent="0.2">
      <c r="A33" s="12"/>
      <c r="B33" s="4"/>
      <c r="C33" s="4"/>
      <c r="D33" s="4"/>
      <c r="E33" s="4"/>
      <c r="F33" s="4"/>
      <c r="G33" s="4"/>
    </row>
    <row r="34" spans="1:8" s="16" customFormat="1" ht="17.25" customHeight="1" x14ac:dyDescent="0.2">
      <c r="A34" s="609"/>
      <c r="B34" s="609"/>
      <c r="C34" s="609"/>
      <c r="D34" s="609"/>
      <c r="E34" s="609"/>
      <c r="F34" s="609"/>
      <c r="G34" s="609"/>
      <c r="H34" s="18"/>
    </row>
  </sheetData>
  <mergeCells count="11">
    <mergeCell ref="I3:O3"/>
    <mergeCell ref="I1:O1"/>
    <mergeCell ref="I2:O2"/>
    <mergeCell ref="I11:O11"/>
    <mergeCell ref="I21:O21"/>
    <mergeCell ref="A34:G34"/>
    <mergeCell ref="A3:G3"/>
    <mergeCell ref="A1:G1"/>
    <mergeCell ref="A11:G11"/>
    <mergeCell ref="A2:G2"/>
    <mergeCell ref="A21:G21"/>
  </mergeCells>
  <phoneticPr fontId="16" type="noConversion"/>
  <pageMargins left="0.1" right="0.1" top="0.1" bottom="0.55000000000000004" header="0.25" footer="0.25"/>
  <pageSetup scale="74" orientation="landscape" horizontalDpi="4294967294" verticalDpi="300" r:id="rId1"/>
  <headerFooter alignWithMargins="0">
    <oddFooter>&amp;LDivision/Bureau: Apprenticeship and Training
Document Name: &amp;F&amp;RDate Revised: 12/5/2012
Document Owner: Ryan McCarty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80" zoomScaleNormal="80" workbookViewId="0">
      <selection activeCell="G16" sqref="G16"/>
    </sheetView>
  </sheetViews>
  <sheetFormatPr defaultRowHeight="12.75" x14ac:dyDescent="0.2"/>
  <cols>
    <col min="1" max="1" width="15.42578125" style="22" bestFit="1" customWidth="1"/>
    <col min="2" max="7" width="10.28515625" style="21" bestFit="1" customWidth="1"/>
    <col min="8" max="8" width="7.5703125" style="21" customWidth="1"/>
    <col min="9" max="9" width="7.7109375" style="21" bestFit="1" customWidth="1"/>
    <col min="10" max="10" width="6.28515625" style="21" bestFit="1" customWidth="1"/>
    <col min="11" max="11" width="10.5703125" style="21" hidden="1" customWidth="1"/>
    <col min="12" max="12" width="0" style="21" hidden="1" customWidth="1"/>
    <col min="13" max="16384" width="9.140625" style="21"/>
  </cols>
  <sheetData>
    <row r="1" spans="1:11" ht="24.75" customHeight="1" x14ac:dyDescent="0.2">
      <c r="A1" s="630" t="s">
        <v>55</v>
      </c>
      <c r="B1" s="630"/>
      <c r="C1" s="630"/>
      <c r="D1" s="630"/>
      <c r="E1" s="630"/>
      <c r="F1" s="630"/>
      <c r="G1" s="630"/>
      <c r="H1" s="25"/>
      <c r="I1" s="25"/>
      <c r="J1" s="25"/>
      <c r="K1" s="25"/>
    </row>
    <row r="2" spans="1:11" ht="24.75" customHeight="1" x14ac:dyDescent="0.2">
      <c r="A2" s="631" t="s">
        <v>7</v>
      </c>
      <c r="B2" s="631"/>
      <c r="C2" s="631"/>
      <c r="D2" s="631"/>
      <c r="E2" s="631"/>
      <c r="F2" s="631"/>
      <c r="G2" s="631"/>
    </row>
    <row r="3" spans="1:11" ht="24.75" customHeight="1" x14ac:dyDescent="0.2">
      <c r="A3" s="44" t="s">
        <v>95</v>
      </c>
      <c r="B3" s="45" t="s">
        <v>1016</v>
      </c>
      <c r="C3" s="45" t="s">
        <v>1017</v>
      </c>
      <c r="D3" s="45" t="s">
        <v>1018</v>
      </c>
      <c r="E3" s="45" t="s">
        <v>1019</v>
      </c>
      <c r="F3" s="45" t="s">
        <v>1020</v>
      </c>
      <c r="G3" s="45" t="s">
        <v>1021</v>
      </c>
    </row>
    <row r="4" spans="1:11" ht="24.75" customHeight="1" x14ac:dyDescent="0.2">
      <c r="A4" s="47" t="s">
        <v>92</v>
      </c>
      <c r="B4" s="48">
        <v>0</v>
      </c>
      <c r="C4" s="48">
        <v>229</v>
      </c>
      <c r="D4" s="48">
        <v>271</v>
      </c>
      <c r="E4" s="48">
        <v>348</v>
      </c>
      <c r="F4" s="48">
        <v>275</v>
      </c>
      <c r="G4" s="48">
        <v>252</v>
      </c>
    </row>
    <row r="5" spans="1:11" ht="24.75" customHeight="1" x14ac:dyDescent="0.2">
      <c r="A5" s="47" t="s">
        <v>82</v>
      </c>
      <c r="B5" s="48">
        <v>250</v>
      </c>
      <c r="C5" s="48">
        <v>207</v>
      </c>
      <c r="D5" s="48">
        <v>223</v>
      </c>
      <c r="E5" s="48">
        <v>376</v>
      </c>
      <c r="F5" s="48">
        <v>269</v>
      </c>
      <c r="G5" s="48">
        <v>262</v>
      </c>
    </row>
    <row r="6" spans="1:11" ht="24.75" customHeight="1" x14ac:dyDescent="0.2">
      <c r="A6" s="47" t="s">
        <v>83</v>
      </c>
      <c r="B6" s="48">
        <v>247</v>
      </c>
      <c r="C6" s="48">
        <v>197</v>
      </c>
      <c r="D6" s="48">
        <v>247</v>
      </c>
      <c r="E6" s="48">
        <v>362</v>
      </c>
      <c r="F6" s="48">
        <v>265</v>
      </c>
      <c r="G6" s="48">
        <v>264</v>
      </c>
    </row>
    <row r="7" spans="1:11" ht="24.75" customHeight="1" x14ac:dyDescent="0.2">
      <c r="A7" s="47" t="s">
        <v>104</v>
      </c>
      <c r="B7" s="48">
        <v>269</v>
      </c>
      <c r="C7" s="48">
        <v>200</v>
      </c>
      <c r="D7" s="48">
        <v>271</v>
      </c>
      <c r="E7" s="48">
        <v>311</v>
      </c>
      <c r="F7" s="48">
        <v>262</v>
      </c>
      <c r="G7" s="48">
        <v>274</v>
      </c>
    </row>
    <row r="8" spans="1:11" ht="24.75" customHeight="1" x14ac:dyDescent="0.2">
      <c r="A8" s="47" t="s">
        <v>84</v>
      </c>
      <c r="B8" s="48">
        <v>249</v>
      </c>
      <c r="C8" s="48">
        <v>167</v>
      </c>
      <c r="D8" s="48">
        <v>306</v>
      </c>
      <c r="E8" s="48">
        <v>266</v>
      </c>
      <c r="F8" s="48">
        <v>322</v>
      </c>
      <c r="G8" s="48">
        <v>275</v>
      </c>
    </row>
    <row r="9" spans="1:11" ht="24.75" customHeight="1" x14ac:dyDescent="0.2">
      <c r="A9" s="47" t="s">
        <v>85</v>
      </c>
      <c r="B9" s="48">
        <v>233</v>
      </c>
      <c r="C9" s="48">
        <v>193</v>
      </c>
      <c r="D9" s="48">
        <v>342</v>
      </c>
      <c r="E9" s="48">
        <v>272</v>
      </c>
      <c r="F9" s="48">
        <v>323</v>
      </c>
      <c r="G9" s="48">
        <v>267</v>
      </c>
    </row>
    <row r="10" spans="1:11" ht="24.75" customHeight="1" x14ac:dyDescent="0.2">
      <c r="A10" s="47" t="s">
        <v>86</v>
      </c>
      <c r="B10" s="48">
        <v>229</v>
      </c>
      <c r="C10" s="48">
        <v>207</v>
      </c>
      <c r="D10" s="48">
        <v>343</v>
      </c>
      <c r="E10" s="48">
        <v>251</v>
      </c>
      <c r="F10" s="48">
        <v>311</v>
      </c>
      <c r="G10" s="48">
        <v>259</v>
      </c>
    </row>
    <row r="11" spans="1:11" ht="24.75" customHeight="1" x14ac:dyDescent="0.2">
      <c r="A11" s="47" t="s">
        <v>87</v>
      </c>
      <c r="B11" s="48">
        <v>237</v>
      </c>
      <c r="C11" s="48">
        <v>219</v>
      </c>
      <c r="D11" s="48">
        <v>338</v>
      </c>
      <c r="E11" s="48">
        <v>295</v>
      </c>
      <c r="F11" s="48">
        <v>251</v>
      </c>
      <c r="G11" s="48">
        <v>260</v>
      </c>
    </row>
    <row r="12" spans="1:11" ht="24.75" customHeight="1" x14ac:dyDescent="0.2">
      <c r="A12" s="47" t="s">
        <v>88</v>
      </c>
      <c r="B12" s="48">
        <v>247</v>
      </c>
      <c r="C12" s="48">
        <v>220</v>
      </c>
      <c r="D12" s="48">
        <v>364</v>
      </c>
      <c r="E12" s="48">
        <v>288</v>
      </c>
      <c r="F12" s="48">
        <v>241</v>
      </c>
      <c r="G12" s="48">
        <v>228</v>
      </c>
    </row>
    <row r="13" spans="1:11" ht="24.75" customHeight="1" x14ac:dyDescent="0.2">
      <c r="A13" s="47" t="s">
        <v>89</v>
      </c>
      <c r="B13" s="48">
        <v>221</v>
      </c>
      <c r="C13" s="48">
        <v>220</v>
      </c>
      <c r="D13" s="48">
        <v>318</v>
      </c>
      <c r="E13" s="48">
        <v>267</v>
      </c>
      <c r="F13" s="48">
        <v>256</v>
      </c>
      <c r="G13" s="48">
        <v>213</v>
      </c>
    </row>
    <row r="14" spans="1:11" ht="24.75" customHeight="1" x14ac:dyDescent="0.2">
      <c r="A14" s="47" t="s">
        <v>90</v>
      </c>
      <c r="B14" s="48">
        <v>219</v>
      </c>
      <c r="C14" s="48">
        <v>268</v>
      </c>
      <c r="D14" s="48">
        <v>353</v>
      </c>
      <c r="E14" s="48">
        <v>277</v>
      </c>
      <c r="F14" s="48">
        <v>250</v>
      </c>
      <c r="G14" s="48">
        <v>209</v>
      </c>
    </row>
    <row r="15" spans="1:11" ht="24.75" customHeight="1" x14ac:dyDescent="0.2">
      <c r="A15" s="47" t="s">
        <v>91</v>
      </c>
      <c r="B15" s="48">
        <v>223</v>
      </c>
      <c r="C15" s="48">
        <v>269</v>
      </c>
      <c r="D15" s="48">
        <v>337</v>
      </c>
      <c r="E15" s="48">
        <v>283</v>
      </c>
      <c r="F15" s="48">
        <v>236</v>
      </c>
      <c r="G15" s="48">
        <v>209</v>
      </c>
    </row>
    <row r="16" spans="1:11" x14ac:dyDescent="0.2">
      <c r="A16" s="42"/>
      <c r="B16" s="51"/>
      <c r="C16" s="51"/>
      <c r="D16" s="51"/>
      <c r="E16" s="51"/>
      <c r="F16" s="51"/>
      <c r="G16" s="51"/>
    </row>
    <row r="17" spans="1:7" x14ac:dyDescent="0.2">
      <c r="A17" s="49"/>
      <c r="B17" s="50"/>
      <c r="C17" s="50"/>
      <c r="D17" s="50"/>
      <c r="E17" s="50"/>
      <c r="F17" s="50"/>
      <c r="G17" s="50"/>
    </row>
    <row r="18" spans="1:7" x14ac:dyDescent="0.2">
      <c r="A18" s="46"/>
      <c r="B18" s="52"/>
      <c r="C18" s="52"/>
      <c r="D18" s="52"/>
      <c r="E18" s="52"/>
      <c r="F18" s="52"/>
      <c r="G18" s="52"/>
    </row>
    <row r="19" spans="1:7" x14ac:dyDescent="0.2">
      <c r="A19" s="46"/>
      <c r="B19" s="53"/>
      <c r="C19" s="53"/>
      <c r="D19" s="53"/>
      <c r="E19" s="53"/>
      <c r="F19" s="53"/>
      <c r="G19" s="53"/>
    </row>
    <row r="20" spans="1:7" x14ac:dyDescent="0.2">
      <c r="A20" s="46"/>
      <c r="B20" s="52"/>
      <c r="C20" s="52"/>
      <c r="D20" s="52"/>
      <c r="E20" s="52"/>
      <c r="F20" s="52"/>
      <c r="G20" s="52"/>
    </row>
    <row r="21" spans="1:7" x14ac:dyDescent="0.2">
      <c r="A21" s="46"/>
      <c r="B21" s="52"/>
      <c r="C21" s="52"/>
      <c r="D21" s="52"/>
      <c r="E21" s="52"/>
      <c r="F21" s="52"/>
      <c r="G21" s="52"/>
    </row>
    <row r="22" spans="1:7" x14ac:dyDescent="0.2">
      <c r="A22" s="46"/>
      <c r="B22" s="52"/>
      <c r="C22" s="52"/>
      <c r="D22" s="52"/>
      <c r="E22" s="52"/>
      <c r="F22" s="52"/>
      <c r="G22" s="52"/>
    </row>
  </sheetData>
  <mergeCells count="2">
    <mergeCell ref="A1:G1"/>
    <mergeCell ref="A2:G2"/>
  </mergeCells>
  <phoneticPr fontId="0" type="noConversion"/>
  <pageMargins left="0.41" right="0.5" top="0.35" bottom="0.9" header="0.25" footer="0.25"/>
  <pageSetup orientation="portrait" horizontalDpi="4294967294" r:id="rId1"/>
  <headerFooter alignWithMargins="0">
    <oddFooter>&amp;L&amp;8Division/Bureau: Apprenticeship and Training
Document Name: &amp;F&amp;R&amp;8
Date Revised: 12/5/2012
Document Owner: Ryan McCarty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70" zoomScaleNormal="70" workbookViewId="0">
      <selection activeCell="S17" sqref="S17"/>
    </sheetView>
  </sheetViews>
  <sheetFormatPr defaultRowHeight="12.75" x14ac:dyDescent="0.2"/>
  <sheetData/>
  <pageMargins left="0.1" right="0.1" top="0.1" bottom="0.3" header="0.25" footer="0.25"/>
  <pageSetup scale="84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0:N50"/>
  <sheetViews>
    <sheetView topLeftCell="A7" zoomScale="85" zoomScaleNormal="85" zoomScaleSheetLayoutView="75" zoomScalePageLayoutView="85" workbookViewId="0">
      <selection activeCell="N23" sqref="N23"/>
    </sheetView>
  </sheetViews>
  <sheetFormatPr defaultColWidth="16.42578125" defaultRowHeight="15.75" x14ac:dyDescent="0.25"/>
  <cols>
    <col min="1" max="1" width="17.5703125" style="24" bestFit="1" customWidth="1"/>
    <col min="2" max="4" width="10.7109375" style="4" bestFit="1" customWidth="1"/>
    <col min="5" max="6" width="10.7109375" style="7" bestFit="1" customWidth="1"/>
    <col min="7" max="7" width="9.5703125" style="7" bestFit="1" customWidth="1"/>
    <col min="8" max="8" width="17.5703125" style="23" bestFit="1" customWidth="1"/>
    <col min="9" max="13" width="10.7109375" style="8" bestFit="1" customWidth="1"/>
    <col min="14" max="14" width="10.5703125" style="8" customWidth="1"/>
    <col min="15" max="16384" width="16.42578125" style="8"/>
  </cols>
  <sheetData>
    <row r="20" spans="1:14" ht="16.5" thickBot="1" x14ac:dyDescent="0.3"/>
    <row r="21" spans="1:14" s="36" customFormat="1" thickBot="1" x14ac:dyDescent="0.25">
      <c r="A21" s="636" t="s">
        <v>60</v>
      </c>
      <c r="B21" s="637"/>
      <c r="C21" s="637"/>
      <c r="D21" s="637"/>
      <c r="E21" s="637"/>
      <c r="F21" s="637"/>
      <c r="G21" s="637"/>
      <c r="H21" s="638" t="s">
        <v>59</v>
      </c>
      <c r="I21" s="639"/>
      <c r="J21" s="639"/>
      <c r="K21" s="639"/>
      <c r="L21" s="639"/>
      <c r="M21" s="639"/>
      <c r="N21" s="639"/>
    </row>
    <row r="22" spans="1:14" s="36" customFormat="1" ht="15" x14ac:dyDescent="0.2">
      <c r="A22" s="29" t="s">
        <v>101</v>
      </c>
      <c r="B22" s="95" t="s">
        <v>3</v>
      </c>
      <c r="C22" s="95" t="s">
        <v>58</v>
      </c>
      <c r="D22" s="95" t="s">
        <v>73</v>
      </c>
      <c r="E22" s="95" t="s">
        <v>54</v>
      </c>
      <c r="F22" s="95" t="s">
        <v>119</v>
      </c>
      <c r="G22" s="95" t="s">
        <v>138</v>
      </c>
      <c r="H22" s="29" t="s">
        <v>101</v>
      </c>
      <c r="I22" s="95" t="s">
        <v>3</v>
      </c>
      <c r="J22" s="95" t="s">
        <v>58</v>
      </c>
      <c r="K22" s="95" t="s">
        <v>73</v>
      </c>
      <c r="L22" s="95" t="s">
        <v>54</v>
      </c>
      <c r="M22" s="95" t="s">
        <v>119</v>
      </c>
      <c r="N22" s="95" t="s">
        <v>138</v>
      </c>
    </row>
    <row r="23" spans="1:14" s="36" customFormat="1" ht="15" x14ac:dyDescent="0.2">
      <c r="A23" s="269" t="s">
        <v>111</v>
      </c>
      <c r="B23" s="5">
        <v>251</v>
      </c>
      <c r="C23" s="5">
        <v>289</v>
      </c>
      <c r="D23" s="5">
        <v>83</v>
      </c>
      <c r="E23" s="5">
        <v>21</v>
      </c>
      <c r="F23" s="5">
        <v>117</v>
      </c>
      <c r="G23" s="5">
        <v>3</v>
      </c>
      <c r="H23" s="269" t="s">
        <v>97</v>
      </c>
      <c r="I23" s="5">
        <v>57</v>
      </c>
      <c r="J23" s="5">
        <v>77</v>
      </c>
      <c r="K23" s="5">
        <v>125</v>
      </c>
      <c r="L23" s="5">
        <v>33</v>
      </c>
      <c r="M23" s="5">
        <v>28</v>
      </c>
      <c r="N23" s="5">
        <v>6</v>
      </c>
    </row>
    <row r="24" spans="1:14" s="36" customFormat="1" ht="15" x14ac:dyDescent="0.2">
      <c r="A24" s="269" t="s">
        <v>93</v>
      </c>
      <c r="B24" s="5">
        <v>2</v>
      </c>
      <c r="C24" s="5">
        <v>88</v>
      </c>
      <c r="D24" s="5">
        <v>10</v>
      </c>
      <c r="E24" s="5">
        <v>6</v>
      </c>
      <c r="F24" s="5">
        <v>31</v>
      </c>
      <c r="G24" s="5">
        <v>14</v>
      </c>
      <c r="H24" s="269" t="s">
        <v>112</v>
      </c>
      <c r="I24" s="5">
        <v>6</v>
      </c>
      <c r="J24" s="5">
        <v>12</v>
      </c>
      <c r="K24" s="5">
        <v>37</v>
      </c>
      <c r="L24" s="5">
        <v>31</v>
      </c>
      <c r="M24" s="5">
        <v>8</v>
      </c>
      <c r="N24" s="5">
        <v>5</v>
      </c>
    </row>
    <row r="25" spans="1:14" s="36" customFormat="1" ht="15" x14ac:dyDescent="0.2">
      <c r="A25" s="269" t="s">
        <v>99</v>
      </c>
      <c r="B25" s="5">
        <v>29</v>
      </c>
      <c r="C25" s="5">
        <v>15</v>
      </c>
      <c r="D25" s="5">
        <v>3</v>
      </c>
      <c r="E25" s="5">
        <v>2</v>
      </c>
      <c r="F25" s="5">
        <v>15</v>
      </c>
      <c r="G25" s="5">
        <v>18</v>
      </c>
      <c r="H25" s="269" t="s">
        <v>79</v>
      </c>
      <c r="I25" s="5">
        <v>184</v>
      </c>
      <c r="J25" s="5">
        <v>51</v>
      </c>
      <c r="K25" s="5">
        <v>35</v>
      </c>
      <c r="L25" s="5">
        <v>5</v>
      </c>
      <c r="M25" s="5">
        <v>6</v>
      </c>
      <c r="N25" s="5">
        <v>5</v>
      </c>
    </row>
    <row r="26" spans="1:14" s="36" customFormat="1" ht="15" x14ac:dyDescent="0.2">
      <c r="A26" s="270" t="s">
        <v>114</v>
      </c>
      <c r="B26" s="5">
        <v>6</v>
      </c>
      <c r="C26" s="5">
        <v>51</v>
      </c>
      <c r="D26" s="5">
        <v>5</v>
      </c>
      <c r="E26" s="5">
        <v>15</v>
      </c>
      <c r="F26" s="5">
        <v>12</v>
      </c>
      <c r="G26" s="5">
        <v>3</v>
      </c>
      <c r="H26" s="269" t="s">
        <v>98</v>
      </c>
      <c r="I26" s="5">
        <v>100</v>
      </c>
      <c r="J26" s="5">
        <v>193</v>
      </c>
      <c r="K26" s="5">
        <v>34</v>
      </c>
      <c r="L26" s="5">
        <v>1</v>
      </c>
      <c r="M26" s="5">
        <v>12</v>
      </c>
      <c r="N26" s="5">
        <v>8</v>
      </c>
    </row>
    <row r="27" spans="1:14" s="36" customFormat="1" ht="15" x14ac:dyDescent="0.2">
      <c r="A27" s="270" t="s">
        <v>69</v>
      </c>
      <c r="B27" s="5">
        <v>14</v>
      </c>
      <c r="C27" s="5">
        <v>151</v>
      </c>
      <c r="D27" s="5">
        <v>8</v>
      </c>
      <c r="E27" s="5">
        <v>6</v>
      </c>
      <c r="F27" s="5">
        <v>3</v>
      </c>
      <c r="G27" s="5">
        <v>10</v>
      </c>
      <c r="H27" s="269" t="s">
        <v>94</v>
      </c>
      <c r="I27" s="5">
        <v>17</v>
      </c>
      <c r="J27" s="5">
        <v>43</v>
      </c>
      <c r="K27" s="5">
        <v>163</v>
      </c>
      <c r="L27" s="5">
        <v>7</v>
      </c>
      <c r="M27" s="5">
        <v>86</v>
      </c>
      <c r="N27" s="5">
        <v>51</v>
      </c>
    </row>
    <row r="28" spans="1:14" s="36" customFormat="1" thickBot="1" x14ac:dyDescent="0.25">
      <c r="A28" s="269" t="s">
        <v>168</v>
      </c>
      <c r="B28" s="5">
        <v>39</v>
      </c>
      <c r="C28" s="5">
        <v>91</v>
      </c>
      <c r="D28" s="5">
        <v>5</v>
      </c>
      <c r="E28" s="5">
        <v>12</v>
      </c>
      <c r="F28" s="5">
        <v>0</v>
      </c>
      <c r="G28" s="5">
        <v>0</v>
      </c>
      <c r="H28" s="269" t="s">
        <v>168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</row>
    <row r="29" spans="1:14" s="36" customFormat="1" thickBot="1" x14ac:dyDescent="0.25">
      <c r="A29" s="17"/>
      <c r="B29" s="272">
        <f t="shared" ref="B29:G29" si="0">SUM(B23:B28)</f>
        <v>341</v>
      </c>
      <c r="C29" s="272">
        <f t="shared" si="0"/>
        <v>685</v>
      </c>
      <c r="D29" s="272">
        <f t="shared" si="0"/>
        <v>114</v>
      </c>
      <c r="E29" s="272">
        <f t="shared" si="0"/>
        <v>62</v>
      </c>
      <c r="F29" s="272">
        <f t="shared" si="0"/>
        <v>178</v>
      </c>
      <c r="G29" s="272">
        <f t="shared" si="0"/>
        <v>48</v>
      </c>
      <c r="H29" s="271"/>
      <c r="I29" s="272">
        <f t="shared" ref="I29:N29" si="1">SUM(I22:I27)</f>
        <v>364</v>
      </c>
      <c r="J29" s="272">
        <f t="shared" si="1"/>
        <v>376</v>
      </c>
      <c r="K29" s="272">
        <f t="shared" si="1"/>
        <v>394</v>
      </c>
      <c r="L29" s="272">
        <f t="shared" si="1"/>
        <v>77</v>
      </c>
      <c r="M29" s="272">
        <f t="shared" si="1"/>
        <v>140</v>
      </c>
      <c r="N29" s="272">
        <f t="shared" si="1"/>
        <v>75</v>
      </c>
    </row>
    <row r="30" spans="1:14" s="36" customFormat="1" thickBot="1" x14ac:dyDescent="0.25">
      <c r="A30" s="634" t="s">
        <v>62</v>
      </c>
      <c r="B30" s="635"/>
      <c r="C30" s="635"/>
      <c r="D30" s="635"/>
      <c r="E30" s="635"/>
      <c r="F30" s="635"/>
      <c r="G30" s="635"/>
      <c r="H30" s="632" t="s">
        <v>61</v>
      </c>
      <c r="I30" s="633"/>
      <c r="J30" s="633"/>
      <c r="K30" s="633"/>
      <c r="L30" s="633"/>
      <c r="M30" s="633"/>
      <c r="N30" s="633"/>
    </row>
    <row r="31" spans="1:14" ht="29.25" thickBot="1" x14ac:dyDescent="0.25">
      <c r="A31" s="275" t="s">
        <v>63</v>
      </c>
      <c r="B31" s="276">
        <f t="shared" ref="B31:G31" si="2">B29</f>
        <v>341</v>
      </c>
      <c r="C31" s="276">
        <f t="shared" si="2"/>
        <v>685</v>
      </c>
      <c r="D31" s="276">
        <f t="shared" si="2"/>
        <v>114</v>
      </c>
      <c r="E31" s="276">
        <f t="shared" si="2"/>
        <v>62</v>
      </c>
      <c r="F31" s="276">
        <f t="shared" si="2"/>
        <v>178</v>
      </c>
      <c r="G31" s="276">
        <f t="shared" si="2"/>
        <v>48</v>
      </c>
      <c r="H31" s="268" t="s">
        <v>187</v>
      </c>
      <c r="I31" s="5">
        <v>87</v>
      </c>
      <c r="J31" s="5">
        <v>41</v>
      </c>
      <c r="K31" s="5">
        <v>0</v>
      </c>
      <c r="L31" s="5">
        <v>0</v>
      </c>
      <c r="M31" s="5">
        <v>0</v>
      </c>
      <c r="N31" s="5">
        <v>23</v>
      </c>
    </row>
    <row r="32" spans="1:14" s="36" customFormat="1" thickBot="1" x14ac:dyDescent="0.25">
      <c r="A32" s="275" t="s">
        <v>64</v>
      </c>
      <c r="B32" s="276">
        <f t="shared" ref="B32:G32" si="3">I29</f>
        <v>364</v>
      </c>
      <c r="C32" s="276">
        <f t="shared" si="3"/>
        <v>376</v>
      </c>
      <c r="D32" s="276">
        <f t="shared" si="3"/>
        <v>394</v>
      </c>
      <c r="E32" s="276">
        <f t="shared" si="3"/>
        <v>77</v>
      </c>
      <c r="F32" s="276">
        <f t="shared" si="3"/>
        <v>140</v>
      </c>
      <c r="G32" s="276">
        <f t="shared" si="3"/>
        <v>75</v>
      </c>
      <c r="H32" s="9"/>
      <c r="I32" s="272">
        <f t="shared" ref="I32:N32" si="4">SUM(I31:I31)</f>
        <v>87</v>
      </c>
      <c r="J32" s="272">
        <f t="shared" si="4"/>
        <v>41</v>
      </c>
      <c r="K32" s="272">
        <f t="shared" si="4"/>
        <v>0</v>
      </c>
      <c r="L32" s="272">
        <f t="shared" si="4"/>
        <v>0</v>
      </c>
      <c r="M32" s="272">
        <f t="shared" si="4"/>
        <v>0</v>
      </c>
      <c r="N32" s="272">
        <f t="shared" si="4"/>
        <v>23</v>
      </c>
    </row>
    <row r="33" spans="1:12" thickBot="1" x14ac:dyDescent="0.25">
      <c r="A33" s="275" t="s">
        <v>65</v>
      </c>
      <c r="B33" s="276">
        <f t="shared" ref="B33:G33" si="5">I32</f>
        <v>87</v>
      </c>
      <c r="C33" s="276">
        <f t="shared" si="5"/>
        <v>41</v>
      </c>
      <c r="D33" s="276">
        <f t="shared" si="5"/>
        <v>0</v>
      </c>
      <c r="E33" s="276">
        <f t="shared" si="5"/>
        <v>0</v>
      </c>
      <c r="F33" s="276">
        <f t="shared" si="5"/>
        <v>0</v>
      </c>
      <c r="G33" s="276">
        <f t="shared" si="5"/>
        <v>23</v>
      </c>
      <c r="H33" s="37"/>
      <c r="I33" s="36"/>
      <c r="J33" s="36"/>
      <c r="K33" s="36"/>
      <c r="L33" s="36"/>
    </row>
    <row r="34" spans="1:12" thickBot="1" x14ac:dyDescent="0.3">
      <c r="A34" s="273" t="s">
        <v>103</v>
      </c>
      <c r="B34" s="274">
        <f t="shared" ref="B34:G34" si="6">SUM(B31:B33)</f>
        <v>792</v>
      </c>
      <c r="C34" s="274">
        <f t="shared" si="6"/>
        <v>1102</v>
      </c>
      <c r="D34" s="274">
        <f t="shared" si="6"/>
        <v>508</v>
      </c>
      <c r="E34" s="274">
        <f t="shared" si="6"/>
        <v>139</v>
      </c>
      <c r="F34" s="274">
        <f t="shared" si="6"/>
        <v>318</v>
      </c>
      <c r="G34" s="274">
        <f t="shared" si="6"/>
        <v>146</v>
      </c>
    </row>
    <row r="35" spans="1:12" s="36" customFormat="1" ht="15" x14ac:dyDescent="0.25">
      <c r="A35" s="8"/>
      <c r="B35" s="8"/>
      <c r="C35" s="8"/>
      <c r="D35" s="8"/>
      <c r="E35" s="8"/>
      <c r="F35" s="8"/>
      <c r="G35" s="8"/>
      <c r="H35" s="23"/>
      <c r="I35" s="8"/>
      <c r="J35" s="8"/>
      <c r="K35" s="8"/>
      <c r="L35" s="8"/>
    </row>
    <row r="36" spans="1:12" ht="15" x14ac:dyDescent="0.25">
      <c r="A36" s="8"/>
      <c r="B36" s="8"/>
      <c r="C36" s="8"/>
      <c r="D36" s="8"/>
      <c r="E36" s="8"/>
      <c r="F36" s="8"/>
      <c r="G36" s="8"/>
    </row>
    <row r="37" spans="1:12" ht="15" x14ac:dyDescent="0.25">
      <c r="A37" s="17"/>
      <c r="B37" s="26"/>
      <c r="C37" s="26"/>
      <c r="D37" s="26"/>
      <c r="E37" s="26"/>
      <c r="F37" s="26"/>
      <c r="G37" s="26"/>
    </row>
    <row r="38" spans="1:12" ht="15" x14ac:dyDescent="0.25">
      <c r="A38" s="8"/>
      <c r="B38" s="8"/>
      <c r="C38" s="8"/>
      <c r="D38" s="8"/>
      <c r="E38" s="8"/>
      <c r="F38" s="8"/>
      <c r="G38" s="8"/>
    </row>
    <row r="39" spans="1:12" ht="15" x14ac:dyDescent="0.25">
      <c r="A39" s="8"/>
      <c r="B39" s="8"/>
      <c r="C39" s="8"/>
      <c r="D39" s="8"/>
      <c r="E39" s="8"/>
      <c r="F39" s="8"/>
      <c r="G39" s="8"/>
    </row>
    <row r="40" spans="1:12" ht="15" x14ac:dyDescent="0.25">
      <c r="A40" s="8"/>
      <c r="B40" s="8"/>
      <c r="C40" s="8"/>
      <c r="D40" s="8"/>
      <c r="E40" s="8"/>
      <c r="F40" s="8"/>
      <c r="G40" s="8"/>
    </row>
    <row r="41" spans="1:12" ht="15" x14ac:dyDescent="0.25">
      <c r="A41" s="9"/>
      <c r="B41" s="26"/>
      <c r="C41" s="26"/>
      <c r="D41" s="26"/>
      <c r="E41" s="26"/>
      <c r="F41" s="26"/>
      <c r="G41" s="26"/>
    </row>
    <row r="42" spans="1:12" ht="15" x14ac:dyDescent="0.25">
      <c r="A42" s="8"/>
      <c r="B42" s="8"/>
      <c r="C42" s="8"/>
      <c r="D42" s="8"/>
      <c r="E42" s="8"/>
      <c r="F42" s="8"/>
      <c r="G42" s="8"/>
    </row>
    <row r="43" spans="1:12" ht="15" x14ac:dyDescent="0.25">
      <c r="A43" s="8"/>
      <c r="B43" s="8"/>
      <c r="C43" s="8"/>
      <c r="D43" s="8"/>
      <c r="E43" s="8"/>
      <c r="F43" s="8"/>
      <c r="G43" s="8"/>
    </row>
    <row r="44" spans="1:12" ht="15" x14ac:dyDescent="0.25">
      <c r="A44" s="8"/>
      <c r="B44" s="8"/>
      <c r="C44" s="8"/>
      <c r="D44" s="8"/>
      <c r="E44" s="8"/>
      <c r="F44" s="8"/>
      <c r="G44" s="8"/>
    </row>
    <row r="45" spans="1:12" ht="15" x14ac:dyDescent="0.25">
      <c r="A45" s="8"/>
      <c r="B45" s="8"/>
      <c r="C45" s="8"/>
      <c r="D45" s="8"/>
      <c r="E45" s="8"/>
      <c r="F45" s="8"/>
      <c r="G45" s="8"/>
    </row>
    <row r="46" spans="1:12" ht="15" x14ac:dyDescent="0.25">
      <c r="A46" s="8"/>
      <c r="B46" s="8"/>
      <c r="C46" s="8"/>
      <c r="D46" s="8"/>
      <c r="E46" s="8"/>
      <c r="F46" s="8"/>
      <c r="G46" s="8"/>
    </row>
    <row r="47" spans="1:12" ht="15" x14ac:dyDescent="0.25">
      <c r="A47" s="8"/>
      <c r="B47" s="8"/>
      <c r="C47" s="8"/>
      <c r="D47" s="8"/>
      <c r="E47" s="8"/>
      <c r="F47" s="8"/>
      <c r="G47" s="8"/>
    </row>
    <row r="48" spans="1:12" ht="15" x14ac:dyDescent="0.25">
      <c r="A48" s="28"/>
      <c r="B48" s="55"/>
      <c r="C48" s="55"/>
      <c r="D48" s="55"/>
      <c r="E48" s="55"/>
      <c r="F48" s="55"/>
      <c r="G48" s="55"/>
    </row>
    <row r="49" spans="1:8" ht="15" x14ac:dyDescent="0.25">
      <c r="A49" s="16"/>
      <c r="B49" s="16"/>
      <c r="C49" s="16"/>
      <c r="D49" s="16"/>
      <c r="E49" s="16"/>
      <c r="F49" s="16"/>
      <c r="G49" s="16"/>
    </row>
    <row r="50" spans="1:8" s="16" customFormat="1" ht="17.25" customHeight="1" x14ac:dyDescent="0.2">
      <c r="A50" s="56"/>
      <c r="B50" s="54"/>
      <c r="C50" s="54"/>
      <c r="D50" s="54"/>
      <c r="E50" s="54"/>
      <c r="F50" s="54"/>
      <c r="G50" s="54"/>
      <c r="H50" s="18"/>
    </row>
  </sheetData>
  <mergeCells count="4">
    <mergeCell ref="H30:N30"/>
    <mergeCell ref="A30:G30"/>
    <mergeCell ref="A21:G21"/>
    <mergeCell ref="H21:N21"/>
  </mergeCells>
  <phoneticPr fontId="16" type="noConversion"/>
  <pageMargins left="0.1" right="0.1" top="0.1" bottom="0.55000000000000004" header="0.25" footer="0.25"/>
  <pageSetup scale="85" fitToHeight="0" orientation="landscape" horizontalDpi="4294967294" verticalDpi="300" r:id="rId1"/>
  <headerFooter alignWithMargins="0">
    <oddFooter>&amp;LDivision/Bureau: Apprenticeship and Training
Document Name: &amp;F&amp;RDate Revised: 12/5/2012
Document Owner: Ryan McCarty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topLeftCell="A37" zoomScale="80" zoomScaleNormal="80" workbookViewId="0">
      <selection activeCell="P57" sqref="P57"/>
    </sheetView>
  </sheetViews>
  <sheetFormatPr defaultColWidth="16.5703125" defaultRowHeight="12" x14ac:dyDescent="0.2"/>
  <cols>
    <col min="1" max="1" width="12.85546875" style="57" customWidth="1"/>
    <col min="2" max="8" width="9.85546875" style="57" customWidth="1"/>
    <col min="9" max="9" width="3.5703125" style="57" customWidth="1"/>
    <col min="10" max="10" width="25.140625" style="57" customWidth="1"/>
    <col min="11" max="16" width="9.5703125" style="57" customWidth="1"/>
    <col min="17" max="16384" width="16.5703125" style="57"/>
  </cols>
  <sheetData>
    <row r="1" spans="1:16" x14ac:dyDescent="0.2">
      <c r="A1" s="641" t="s">
        <v>81</v>
      </c>
      <c r="B1" s="642"/>
      <c r="C1" s="642"/>
      <c r="D1" s="642"/>
      <c r="E1" s="642"/>
      <c r="F1" s="97"/>
      <c r="G1" s="97"/>
    </row>
    <row r="2" spans="1:16" s="41" customFormat="1" x14ac:dyDescent="0.2">
      <c r="A2" s="68" t="s">
        <v>95</v>
      </c>
      <c r="B2" s="69" t="s">
        <v>1016</v>
      </c>
      <c r="C2" s="69" t="s">
        <v>1017</v>
      </c>
      <c r="D2" s="69" t="s">
        <v>1018</v>
      </c>
      <c r="E2" s="69" t="s">
        <v>1019</v>
      </c>
      <c r="F2" s="277" t="s">
        <v>1020</v>
      </c>
      <c r="G2" s="277" t="s">
        <v>1021</v>
      </c>
      <c r="J2" s="278" t="s">
        <v>51</v>
      </c>
      <c r="K2" s="69" t="s">
        <v>1016</v>
      </c>
      <c r="L2" s="69" t="s">
        <v>1017</v>
      </c>
      <c r="M2" s="69" t="s">
        <v>1018</v>
      </c>
      <c r="N2" s="69" t="s">
        <v>1019</v>
      </c>
      <c r="O2" s="69" t="s">
        <v>1020</v>
      </c>
      <c r="P2" s="277" t="s">
        <v>1021</v>
      </c>
    </row>
    <row r="3" spans="1:16" x14ac:dyDescent="0.2">
      <c r="A3" s="437" t="s">
        <v>99</v>
      </c>
      <c r="B3" s="438">
        <v>291</v>
      </c>
      <c r="C3" s="438">
        <v>333</v>
      </c>
      <c r="D3" s="438">
        <v>130</v>
      </c>
      <c r="E3" s="438">
        <v>93</v>
      </c>
      <c r="F3" s="438">
        <v>42</v>
      </c>
      <c r="G3" s="438">
        <v>67</v>
      </c>
      <c r="J3" s="58" t="s">
        <v>15</v>
      </c>
      <c r="K3" s="59">
        <v>890</v>
      </c>
      <c r="L3" s="59">
        <v>910</v>
      </c>
      <c r="M3" s="59">
        <v>392</v>
      </c>
      <c r="N3" s="59">
        <v>274</v>
      </c>
      <c r="O3" s="59">
        <v>305</v>
      </c>
      <c r="P3" s="59">
        <v>385</v>
      </c>
    </row>
    <row r="4" spans="1:16" ht="24" x14ac:dyDescent="0.2">
      <c r="A4" s="437" t="s">
        <v>111</v>
      </c>
      <c r="B4" s="438">
        <v>332</v>
      </c>
      <c r="C4" s="438">
        <v>426</v>
      </c>
      <c r="D4" s="438">
        <v>292</v>
      </c>
      <c r="E4" s="438">
        <v>268</v>
      </c>
      <c r="F4" s="438">
        <v>363</v>
      </c>
      <c r="G4" s="438">
        <v>353</v>
      </c>
      <c r="J4" s="63" t="s">
        <v>16</v>
      </c>
      <c r="K4" s="64">
        <v>109</v>
      </c>
      <c r="L4" s="64">
        <v>90</v>
      </c>
      <c r="M4" s="64">
        <v>31</v>
      </c>
      <c r="N4" s="64">
        <v>26</v>
      </c>
      <c r="O4" s="64">
        <v>25</v>
      </c>
      <c r="P4" s="64">
        <v>34</v>
      </c>
    </row>
    <row r="5" spans="1:16" x14ac:dyDescent="0.2">
      <c r="A5" s="58" t="s">
        <v>97</v>
      </c>
      <c r="B5" s="59">
        <v>172</v>
      </c>
      <c r="C5" s="59">
        <v>185</v>
      </c>
      <c r="D5" s="59">
        <v>241</v>
      </c>
      <c r="E5" s="59">
        <v>98</v>
      </c>
      <c r="F5" s="59">
        <v>56</v>
      </c>
      <c r="G5" s="59">
        <v>162</v>
      </c>
      <c r="J5" s="58" t="s">
        <v>14</v>
      </c>
      <c r="K5" s="59">
        <v>260</v>
      </c>
      <c r="L5" s="59">
        <v>241</v>
      </c>
      <c r="M5" s="59">
        <v>109</v>
      </c>
      <c r="N5" s="59">
        <v>221</v>
      </c>
      <c r="O5" s="59">
        <v>186</v>
      </c>
      <c r="P5" s="59">
        <v>197</v>
      </c>
    </row>
    <row r="6" spans="1:16" x14ac:dyDescent="0.2">
      <c r="A6" s="58" t="s">
        <v>112</v>
      </c>
      <c r="B6" s="59">
        <v>15</v>
      </c>
      <c r="C6" s="59">
        <v>10</v>
      </c>
      <c r="D6" s="59">
        <v>48</v>
      </c>
      <c r="E6" s="59">
        <v>162</v>
      </c>
      <c r="F6" s="59">
        <v>131</v>
      </c>
      <c r="G6" s="59">
        <v>161</v>
      </c>
      <c r="J6" s="58" t="s">
        <v>120</v>
      </c>
      <c r="K6" s="59">
        <v>279</v>
      </c>
      <c r="L6" s="59">
        <v>241</v>
      </c>
      <c r="M6" s="59">
        <v>109</v>
      </c>
      <c r="N6" s="59">
        <v>221</v>
      </c>
      <c r="O6" s="59">
        <v>186</v>
      </c>
      <c r="P6" s="59">
        <v>197</v>
      </c>
    </row>
    <row r="7" spans="1:16" x14ac:dyDescent="0.2">
      <c r="A7" s="58" t="s">
        <v>98</v>
      </c>
      <c r="B7" s="59">
        <v>260</v>
      </c>
      <c r="C7" s="59">
        <v>241</v>
      </c>
      <c r="D7" s="59">
        <v>109</v>
      </c>
      <c r="E7" s="59">
        <v>221</v>
      </c>
      <c r="F7" s="59">
        <v>186</v>
      </c>
      <c r="G7" s="59">
        <v>197</v>
      </c>
      <c r="J7" s="70" t="s">
        <v>17</v>
      </c>
      <c r="K7" s="71">
        <v>720</v>
      </c>
      <c r="L7" s="71">
        <v>125</v>
      </c>
      <c r="M7" s="71">
        <v>356</v>
      </c>
      <c r="N7" s="71">
        <v>111</v>
      </c>
      <c r="O7" s="71">
        <v>54</v>
      </c>
      <c r="P7" s="71">
        <v>75</v>
      </c>
    </row>
    <row r="8" spans="1:16" x14ac:dyDescent="0.2">
      <c r="A8" s="437" t="s">
        <v>69</v>
      </c>
      <c r="B8" s="438">
        <v>109</v>
      </c>
      <c r="C8" s="438">
        <v>606</v>
      </c>
      <c r="D8" s="438">
        <v>877</v>
      </c>
      <c r="E8" s="438">
        <v>568</v>
      </c>
      <c r="F8" s="438">
        <v>247</v>
      </c>
      <c r="G8" s="438">
        <v>223</v>
      </c>
      <c r="J8" s="70" t="s">
        <v>18</v>
      </c>
      <c r="K8" s="71">
        <v>179</v>
      </c>
      <c r="L8" s="71">
        <v>126</v>
      </c>
      <c r="M8" s="71">
        <v>185</v>
      </c>
      <c r="N8" s="71">
        <v>148</v>
      </c>
      <c r="O8" s="71">
        <v>93</v>
      </c>
      <c r="P8" s="71">
        <v>126</v>
      </c>
    </row>
    <row r="9" spans="1:16" x14ac:dyDescent="0.2">
      <c r="A9" s="58" t="s">
        <v>79</v>
      </c>
      <c r="B9" s="59">
        <v>0</v>
      </c>
      <c r="C9" s="59">
        <v>1</v>
      </c>
      <c r="D9" s="59">
        <v>71</v>
      </c>
      <c r="E9" s="59">
        <v>89</v>
      </c>
      <c r="F9" s="59">
        <v>69</v>
      </c>
      <c r="G9" s="59">
        <v>81</v>
      </c>
      <c r="J9" s="67" t="s">
        <v>19</v>
      </c>
      <c r="K9" s="64">
        <v>29</v>
      </c>
      <c r="L9" s="64">
        <v>29</v>
      </c>
      <c r="M9" s="64">
        <v>16</v>
      </c>
      <c r="N9" s="64">
        <v>12</v>
      </c>
      <c r="O9" s="64">
        <v>14</v>
      </c>
      <c r="P9" s="64">
        <v>16</v>
      </c>
    </row>
    <row r="10" spans="1:16" x14ac:dyDescent="0.2">
      <c r="A10" s="437" t="s">
        <v>93</v>
      </c>
      <c r="B10" s="438">
        <v>384</v>
      </c>
      <c r="C10" s="438">
        <v>264</v>
      </c>
      <c r="D10" s="438">
        <v>106</v>
      </c>
      <c r="E10" s="438">
        <v>193</v>
      </c>
      <c r="F10" s="438">
        <v>58</v>
      </c>
      <c r="G10" s="438">
        <v>85</v>
      </c>
      <c r="J10" s="63" t="s">
        <v>38</v>
      </c>
      <c r="K10" s="64">
        <v>100</v>
      </c>
      <c r="L10" s="64">
        <v>193</v>
      </c>
      <c r="M10" s="64">
        <v>34</v>
      </c>
      <c r="N10" s="64">
        <v>1</v>
      </c>
      <c r="O10" s="64">
        <v>12</v>
      </c>
      <c r="P10" s="64">
        <v>8</v>
      </c>
    </row>
    <row r="11" spans="1:16" x14ac:dyDescent="0.2">
      <c r="A11" s="58" t="s">
        <v>94</v>
      </c>
      <c r="B11" s="59">
        <v>331</v>
      </c>
      <c r="C11" s="59">
        <v>94</v>
      </c>
      <c r="D11" s="59">
        <v>83</v>
      </c>
      <c r="E11" s="59">
        <v>122</v>
      </c>
      <c r="F11" s="59">
        <v>30</v>
      </c>
      <c r="G11" s="59">
        <v>62</v>
      </c>
    </row>
    <row r="12" spans="1:16" x14ac:dyDescent="0.2">
      <c r="A12" s="58" t="s">
        <v>110</v>
      </c>
      <c r="B12" s="59">
        <v>266</v>
      </c>
      <c r="C12" s="59">
        <v>488</v>
      </c>
      <c r="D12" s="59">
        <v>277</v>
      </c>
      <c r="E12" s="59">
        <v>146</v>
      </c>
      <c r="F12" s="59">
        <v>186</v>
      </c>
      <c r="G12" s="59">
        <v>28</v>
      </c>
      <c r="J12" s="133" t="s">
        <v>50</v>
      </c>
      <c r="K12" s="69" t="s">
        <v>1016</v>
      </c>
      <c r="L12" s="69" t="s">
        <v>1017</v>
      </c>
      <c r="M12" s="69" t="s">
        <v>1018</v>
      </c>
      <c r="N12" s="69" t="s">
        <v>1019</v>
      </c>
      <c r="O12" s="69" t="s">
        <v>1020</v>
      </c>
      <c r="P12" s="106" t="s">
        <v>1021</v>
      </c>
    </row>
    <row r="13" spans="1:16" x14ac:dyDescent="0.2">
      <c r="A13" s="437" t="s">
        <v>168</v>
      </c>
      <c r="B13" s="438">
        <v>779</v>
      </c>
      <c r="C13" s="438">
        <v>702</v>
      </c>
      <c r="D13" s="438">
        <v>537</v>
      </c>
      <c r="E13" s="438">
        <v>316</v>
      </c>
      <c r="F13" s="438">
        <v>171</v>
      </c>
      <c r="G13" s="438">
        <v>0</v>
      </c>
      <c r="J13" s="58" t="s">
        <v>15</v>
      </c>
      <c r="K13" s="59">
        <v>388</v>
      </c>
      <c r="L13" s="59">
        <v>354</v>
      </c>
      <c r="M13" s="59">
        <v>228</v>
      </c>
      <c r="N13" s="59">
        <v>121</v>
      </c>
      <c r="O13" s="59">
        <v>196</v>
      </c>
      <c r="P13" s="59">
        <v>150</v>
      </c>
    </row>
    <row r="14" spans="1:16" x14ac:dyDescent="0.2">
      <c r="A14" s="58" t="s">
        <v>184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65</v>
      </c>
      <c r="J14" s="63" t="s">
        <v>16</v>
      </c>
      <c r="K14" s="64">
        <v>92</v>
      </c>
      <c r="L14" s="64">
        <v>81</v>
      </c>
      <c r="M14" s="64">
        <v>41</v>
      </c>
      <c r="N14" s="64">
        <v>31</v>
      </c>
      <c r="O14" s="64">
        <v>56</v>
      </c>
      <c r="P14" s="64">
        <v>48</v>
      </c>
    </row>
    <row r="15" spans="1:16" ht="24" x14ac:dyDescent="0.2">
      <c r="A15" s="437" t="s">
        <v>114</v>
      </c>
      <c r="B15" s="438">
        <v>113</v>
      </c>
      <c r="C15" s="438">
        <v>125</v>
      </c>
      <c r="D15" s="438">
        <v>260</v>
      </c>
      <c r="E15" s="438">
        <v>132</v>
      </c>
      <c r="F15" s="438">
        <v>38</v>
      </c>
      <c r="G15" s="438">
        <v>118</v>
      </c>
      <c r="J15" s="58" t="s">
        <v>14</v>
      </c>
      <c r="K15" s="59">
        <v>291</v>
      </c>
      <c r="L15" s="59">
        <v>333</v>
      </c>
      <c r="M15" s="59">
        <v>130</v>
      </c>
      <c r="N15" s="59">
        <v>93</v>
      </c>
      <c r="O15" s="59">
        <v>42</v>
      </c>
      <c r="P15" s="59">
        <v>67</v>
      </c>
    </row>
    <row r="16" spans="1:16" x14ac:dyDescent="0.2">
      <c r="B16" s="76">
        <f t="shared" ref="B16:G16" si="0">SUM(B3:B15)</f>
        <v>3052</v>
      </c>
      <c r="C16" s="76">
        <f t="shared" si="0"/>
        <v>3475</v>
      </c>
      <c r="D16" s="76">
        <f t="shared" si="0"/>
        <v>3031</v>
      </c>
      <c r="E16" s="76">
        <f t="shared" si="0"/>
        <v>2408</v>
      </c>
      <c r="F16" s="76">
        <f t="shared" si="0"/>
        <v>1577</v>
      </c>
      <c r="G16" s="76">
        <f t="shared" si="0"/>
        <v>1602</v>
      </c>
      <c r="J16" s="58" t="s">
        <v>120</v>
      </c>
      <c r="K16" s="59">
        <v>88</v>
      </c>
      <c r="L16" s="59">
        <v>246</v>
      </c>
      <c r="M16" s="59">
        <v>66</v>
      </c>
      <c r="N16" s="59">
        <v>85</v>
      </c>
      <c r="O16" s="59">
        <v>42</v>
      </c>
      <c r="P16" s="59">
        <v>61</v>
      </c>
    </row>
    <row r="17" spans="1:16" x14ac:dyDescent="0.2">
      <c r="J17" s="70" t="s">
        <v>17</v>
      </c>
      <c r="K17" s="71">
        <v>636</v>
      </c>
      <c r="L17" s="71">
        <v>338</v>
      </c>
      <c r="M17" s="71">
        <v>145</v>
      </c>
      <c r="N17" s="71">
        <v>93</v>
      </c>
      <c r="O17" s="71">
        <v>18</v>
      </c>
      <c r="P17" s="71">
        <v>69</v>
      </c>
    </row>
    <row r="18" spans="1:16" x14ac:dyDescent="0.2">
      <c r="A18" s="649" t="s">
        <v>6</v>
      </c>
      <c r="B18" s="649"/>
      <c r="C18" s="649"/>
      <c r="D18" s="649"/>
      <c r="E18" s="649"/>
      <c r="F18" s="98"/>
      <c r="G18" s="98"/>
      <c r="J18" s="70" t="s">
        <v>18</v>
      </c>
      <c r="K18" s="71">
        <v>164</v>
      </c>
      <c r="L18" s="71">
        <v>54</v>
      </c>
      <c r="M18" s="71">
        <v>115</v>
      </c>
      <c r="N18" s="71">
        <v>73</v>
      </c>
      <c r="O18" s="71">
        <v>27</v>
      </c>
      <c r="P18" s="71">
        <v>31</v>
      </c>
    </row>
    <row r="19" spans="1:16" s="41" customFormat="1" x14ac:dyDescent="0.2">
      <c r="A19" s="68" t="s">
        <v>95</v>
      </c>
      <c r="B19" s="69" t="s">
        <v>1016</v>
      </c>
      <c r="C19" s="69" t="s">
        <v>1017</v>
      </c>
      <c r="D19" s="69" t="s">
        <v>1018</v>
      </c>
      <c r="E19" s="69" t="s">
        <v>1019</v>
      </c>
      <c r="F19" s="277" t="s">
        <v>1020</v>
      </c>
      <c r="G19" s="277" t="s">
        <v>1021</v>
      </c>
      <c r="J19" s="279" t="s">
        <v>19</v>
      </c>
      <c r="K19" s="59">
        <v>39</v>
      </c>
      <c r="L19" s="59">
        <v>42</v>
      </c>
      <c r="M19" s="59">
        <v>29</v>
      </c>
      <c r="N19" s="59">
        <v>23</v>
      </c>
      <c r="O19" s="59">
        <v>39</v>
      </c>
      <c r="P19" s="59">
        <v>36</v>
      </c>
    </row>
    <row r="20" spans="1:16" x14ac:dyDescent="0.2">
      <c r="A20" s="58" t="s">
        <v>99</v>
      </c>
      <c r="B20" s="59">
        <v>388</v>
      </c>
      <c r="C20" s="59">
        <v>354</v>
      </c>
      <c r="D20" s="59">
        <v>228</v>
      </c>
      <c r="E20" s="59">
        <v>121</v>
      </c>
      <c r="F20" s="59">
        <v>196</v>
      </c>
      <c r="G20" s="59">
        <v>150</v>
      </c>
      <c r="J20" s="63" t="s">
        <v>38</v>
      </c>
      <c r="K20" s="64">
        <v>29</v>
      </c>
      <c r="L20" s="64">
        <v>15</v>
      </c>
      <c r="M20" s="64">
        <v>3</v>
      </c>
      <c r="N20" s="64">
        <v>2</v>
      </c>
      <c r="O20" s="64">
        <v>15</v>
      </c>
      <c r="P20" s="64">
        <v>18</v>
      </c>
    </row>
    <row r="21" spans="1:16" ht="24" x14ac:dyDescent="0.2">
      <c r="A21" s="58" t="s">
        <v>111</v>
      </c>
      <c r="B21" s="59">
        <v>919</v>
      </c>
      <c r="C21" s="59">
        <v>1036</v>
      </c>
      <c r="D21" s="59">
        <v>772</v>
      </c>
      <c r="E21" s="59">
        <v>313</v>
      </c>
      <c r="F21" s="59">
        <v>518</v>
      </c>
      <c r="G21" s="59">
        <v>301</v>
      </c>
    </row>
    <row r="22" spans="1:16" x14ac:dyDescent="0.2">
      <c r="A22" s="58" t="s">
        <v>97</v>
      </c>
      <c r="B22" s="59">
        <v>496</v>
      </c>
      <c r="C22" s="59">
        <v>530</v>
      </c>
      <c r="D22" s="59">
        <v>567</v>
      </c>
      <c r="E22" s="59">
        <v>306</v>
      </c>
      <c r="F22" s="59">
        <v>254</v>
      </c>
      <c r="G22" s="59">
        <v>338</v>
      </c>
      <c r="J22" s="133" t="s">
        <v>75</v>
      </c>
      <c r="K22" s="69" t="s">
        <v>1016</v>
      </c>
      <c r="L22" s="69" t="s">
        <v>1017</v>
      </c>
      <c r="M22" s="69" t="s">
        <v>1018</v>
      </c>
      <c r="N22" s="69" t="s">
        <v>1019</v>
      </c>
      <c r="O22" s="69" t="s">
        <v>1020</v>
      </c>
      <c r="P22" s="106" t="s">
        <v>1021</v>
      </c>
    </row>
    <row r="23" spans="1:16" x14ac:dyDescent="0.2">
      <c r="A23" s="58" t="s">
        <v>112</v>
      </c>
      <c r="B23" s="59">
        <v>59</v>
      </c>
      <c r="C23" s="59">
        <v>42</v>
      </c>
      <c r="D23" s="59">
        <v>507</v>
      </c>
      <c r="E23" s="59">
        <v>232</v>
      </c>
      <c r="F23" s="59">
        <v>197</v>
      </c>
      <c r="G23" s="59">
        <v>210</v>
      </c>
      <c r="J23" s="58" t="s">
        <v>15</v>
      </c>
      <c r="K23" s="59">
        <v>919</v>
      </c>
      <c r="L23" s="59">
        <v>1036</v>
      </c>
      <c r="M23" s="59">
        <v>772</v>
      </c>
      <c r="N23" s="59">
        <v>313</v>
      </c>
      <c r="O23" s="59">
        <v>518</v>
      </c>
      <c r="P23" s="59">
        <v>301</v>
      </c>
    </row>
    <row r="24" spans="1:16" x14ac:dyDescent="0.2">
      <c r="A24" s="58" t="s">
        <v>98</v>
      </c>
      <c r="B24" s="59">
        <v>890</v>
      </c>
      <c r="C24" s="59">
        <v>910</v>
      </c>
      <c r="D24" s="59">
        <v>392</v>
      </c>
      <c r="E24" s="59">
        <v>274</v>
      </c>
      <c r="F24" s="59">
        <v>305</v>
      </c>
      <c r="G24" s="59">
        <v>385</v>
      </c>
      <c r="J24" s="63" t="s">
        <v>16</v>
      </c>
      <c r="K24" s="64">
        <v>95</v>
      </c>
      <c r="L24" s="64">
        <v>89</v>
      </c>
      <c r="M24" s="64">
        <v>32</v>
      </c>
      <c r="N24" s="64">
        <v>18</v>
      </c>
      <c r="O24" s="64">
        <v>19</v>
      </c>
      <c r="P24" s="64">
        <v>20</v>
      </c>
    </row>
    <row r="25" spans="1:16" x14ac:dyDescent="0.2">
      <c r="A25" s="58" t="s">
        <v>69</v>
      </c>
      <c r="B25" s="59">
        <v>461</v>
      </c>
      <c r="C25" s="59">
        <v>1394</v>
      </c>
      <c r="D25" s="59">
        <v>990</v>
      </c>
      <c r="E25" s="59">
        <v>632</v>
      </c>
      <c r="F25" s="59">
        <v>593</v>
      </c>
      <c r="G25" s="59">
        <v>507</v>
      </c>
      <c r="J25" s="58" t="s">
        <v>14</v>
      </c>
      <c r="K25" s="59">
        <v>332</v>
      </c>
      <c r="L25" s="59">
        <v>426</v>
      </c>
      <c r="M25" s="59">
        <v>292</v>
      </c>
      <c r="N25" s="59">
        <v>268</v>
      </c>
      <c r="O25" s="59">
        <v>363</v>
      </c>
      <c r="P25" s="59">
        <v>353</v>
      </c>
    </row>
    <row r="26" spans="1:16" x14ac:dyDescent="0.2">
      <c r="A26" s="58" t="s">
        <v>79</v>
      </c>
      <c r="B26" s="59">
        <v>337</v>
      </c>
      <c r="C26" s="59">
        <v>104</v>
      </c>
      <c r="D26" s="59">
        <v>381</v>
      </c>
      <c r="E26" s="59">
        <v>183</v>
      </c>
      <c r="F26" s="59">
        <v>185</v>
      </c>
      <c r="G26" s="59">
        <v>202</v>
      </c>
      <c r="J26" s="58" t="s">
        <v>120</v>
      </c>
      <c r="K26" s="59">
        <v>329</v>
      </c>
      <c r="L26" s="59">
        <v>423</v>
      </c>
      <c r="M26" s="59">
        <v>292</v>
      </c>
      <c r="N26" s="59">
        <v>268</v>
      </c>
      <c r="O26" s="59">
        <v>363</v>
      </c>
      <c r="P26" s="59">
        <v>353</v>
      </c>
    </row>
    <row r="27" spans="1:16" x14ac:dyDescent="0.2">
      <c r="A27" s="58" t="s">
        <v>93</v>
      </c>
      <c r="B27" s="59">
        <v>603</v>
      </c>
      <c r="C27" s="59">
        <v>645</v>
      </c>
      <c r="D27" s="59">
        <v>256</v>
      </c>
      <c r="E27" s="59">
        <v>123</v>
      </c>
      <c r="F27" s="59">
        <v>275</v>
      </c>
      <c r="G27" s="59">
        <v>228</v>
      </c>
      <c r="J27" s="70" t="s">
        <v>17</v>
      </c>
      <c r="K27" s="71">
        <v>427</v>
      </c>
      <c r="L27" s="71">
        <v>223</v>
      </c>
      <c r="M27" s="71">
        <v>602</v>
      </c>
      <c r="N27" s="71">
        <v>325</v>
      </c>
      <c r="O27" s="71">
        <v>134</v>
      </c>
      <c r="P27" s="71">
        <v>269</v>
      </c>
    </row>
    <row r="28" spans="1:16" x14ac:dyDescent="0.2">
      <c r="A28" s="58" t="s">
        <v>94</v>
      </c>
      <c r="B28" s="59">
        <v>1372</v>
      </c>
      <c r="C28" s="59">
        <v>732</v>
      </c>
      <c r="D28" s="59">
        <v>603</v>
      </c>
      <c r="E28" s="59">
        <v>502</v>
      </c>
      <c r="F28" s="59">
        <v>374</v>
      </c>
      <c r="G28" s="59">
        <v>378</v>
      </c>
      <c r="J28" s="70" t="s">
        <v>18</v>
      </c>
      <c r="K28" s="71">
        <v>256</v>
      </c>
      <c r="L28" s="71">
        <v>62</v>
      </c>
      <c r="M28" s="71">
        <v>51</v>
      </c>
      <c r="N28" s="71">
        <v>411</v>
      </c>
      <c r="O28" s="71">
        <v>49</v>
      </c>
      <c r="P28" s="71">
        <v>260</v>
      </c>
    </row>
    <row r="29" spans="1:16" x14ac:dyDescent="0.2">
      <c r="A29" s="58" t="s">
        <v>110</v>
      </c>
      <c r="B29" s="59">
        <v>645</v>
      </c>
      <c r="C29" s="59">
        <v>835</v>
      </c>
      <c r="D29" s="59">
        <v>810</v>
      </c>
      <c r="E29" s="59">
        <v>419</v>
      </c>
      <c r="F29" s="59">
        <v>474</v>
      </c>
      <c r="G29" s="59">
        <v>0</v>
      </c>
      <c r="J29" s="67" t="s">
        <v>19</v>
      </c>
      <c r="K29" s="64">
        <v>22</v>
      </c>
      <c r="L29" s="64">
        <v>25</v>
      </c>
      <c r="M29" s="64">
        <v>24</v>
      </c>
      <c r="N29" s="64">
        <v>13</v>
      </c>
      <c r="O29" s="64">
        <v>16</v>
      </c>
      <c r="P29" s="64">
        <v>17</v>
      </c>
    </row>
    <row r="30" spans="1:16" x14ac:dyDescent="0.2">
      <c r="A30" s="58" t="s">
        <v>168</v>
      </c>
      <c r="B30" s="59">
        <v>841</v>
      </c>
      <c r="C30" s="59">
        <v>931</v>
      </c>
      <c r="D30" s="59">
        <v>477</v>
      </c>
      <c r="E30" s="59">
        <v>249</v>
      </c>
      <c r="F30" s="59">
        <v>0</v>
      </c>
      <c r="G30" s="59">
        <v>0</v>
      </c>
      <c r="J30" s="63" t="s">
        <v>38</v>
      </c>
      <c r="K30" s="64">
        <v>47</v>
      </c>
      <c r="L30" s="64">
        <v>91</v>
      </c>
      <c r="M30" s="64">
        <v>17</v>
      </c>
      <c r="N30" s="64">
        <v>4</v>
      </c>
      <c r="O30" s="64">
        <v>0</v>
      </c>
      <c r="P30" s="64">
        <v>3</v>
      </c>
    </row>
    <row r="31" spans="1:16" ht="24" x14ac:dyDescent="0.2">
      <c r="A31" s="58" t="s">
        <v>114</v>
      </c>
      <c r="B31" s="59">
        <v>27</v>
      </c>
      <c r="C31" s="59">
        <v>569</v>
      </c>
      <c r="D31" s="59">
        <v>523</v>
      </c>
      <c r="E31" s="59">
        <v>172</v>
      </c>
      <c r="F31" s="59">
        <v>134</v>
      </c>
      <c r="G31" s="59">
        <v>184</v>
      </c>
    </row>
    <row r="32" spans="1:16" ht="36" x14ac:dyDescent="0.2">
      <c r="A32" s="58" t="s">
        <v>187</v>
      </c>
      <c r="B32" s="59">
        <v>3003</v>
      </c>
      <c r="C32" s="59">
        <v>1740</v>
      </c>
      <c r="D32" s="59">
        <v>0</v>
      </c>
      <c r="E32" s="59">
        <v>0</v>
      </c>
      <c r="F32" s="59">
        <v>0</v>
      </c>
      <c r="G32" s="59">
        <v>291</v>
      </c>
      <c r="J32" s="133" t="s">
        <v>5</v>
      </c>
      <c r="K32" s="69" t="s">
        <v>1016</v>
      </c>
      <c r="L32" s="69" t="s">
        <v>1017</v>
      </c>
      <c r="M32" s="69" t="s">
        <v>1018</v>
      </c>
      <c r="N32" s="69" t="s">
        <v>1019</v>
      </c>
      <c r="O32" s="69" t="s">
        <v>1020</v>
      </c>
      <c r="P32" s="106" t="s">
        <v>1021</v>
      </c>
    </row>
    <row r="33" spans="1:16" x14ac:dyDescent="0.2">
      <c r="A33" s="60"/>
      <c r="B33" s="61">
        <f t="shared" ref="B33:G33" si="1">SUM(B20:B32)</f>
        <v>10041</v>
      </c>
      <c r="C33" s="61">
        <f t="shared" si="1"/>
        <v>9822</v>
      </c>
      <c r="D33" s="61">
        <f t="shared" si="1"/>
        <v>6506</v>
      </c>
      <c r="E33" s="61">
        <f t="shared" si="1"/>
        <v>3526</v>
      </c>
      <c r="F33" s="61">
        <f t="shared" si="1"/>
        <v>3505</v>
      </c>
      <c r="G33" s="61">
        <f t="shared" si="1"/>
        <v>3174</v>
      </c>
      <c r="J33" s="58" t="s">
        <v>15</v>
      </c>
      <c r="K33" s="59">
        <v>496</v>
      </c>
      <c r="L33" s="59">
        <v>530</v>
      </c>
      <c r="M33" s="59">
        <v>567</v>
      </c>
      <c r="N33" s="59">
        <v>306</v>
      </c>
      <c r="O33" s="59">
        <v>254</v>
      </c>
      <c r="P33" s="59">
        <v>338</v>
      </c>
    </row>
    <row r="34" spans="1:16" x14ac:dyDescent="0.2">
      <c r="A34" s="41"/>
      <c r="B34" s="41"/>
      <c r="C34" s="41"/>
      <c r="D34" s="41"/>
      <c r="E34" s="41"/>
      <c r="F34" s="41"/>
      <c r="G34" s="41"/>
      <c r="J34" s="63" t="s">
        <v>16</v>
      </c>
      <c r="K34" s="64">
        <v>87</v>
      </c>
      <c r="L34" s="64">
        <v>84</v>
      </c>
      <c r="M34" s="64">
        <v>42</v>
      </c>
      <c r="N34" s="64">
        <v>37</v>
      </c>
      <c r="O34" s="64">
        <v>40</v>
      </c>
      <c r="P34" s="64">
        <v>46</v>
      </c>
    </row>
    <row r="35" spans="1:16" x14ac:dyDescent="0.2">
      <c r="A35" s="649" t="s">
        <v>4</v>
      </c>
      <c r="B35" s="649"/>
      <c r="C35" s="649"/>
      <c r="D35" s="649"/>
      <c r="E35" s="649"/>
      <c r="F35" s="98"/>
      <c r="G35" s="98"/>
      <c r="J35" s="58" t="s">
        <v>14</v>
      </c>
      <c r="K35" s="59">
        <v>172</v>
      </c>
      <c r="L35" s="59">
        <v>185</v>
      </c>
      <c r="M35" s="59">
        <v>241</v>
      </c>
      <c r="N35" s="59">
        <v>98</v>
      </c>
      <c r="O35" s="59">
        <v>56</v>
      </c>
      <c r="P35" s="59">
        <v>162</v>
      </c>
    </row>
    <row r="36" spans="1:16" x14ac:dyDescent="0.2">
      <c r="B36" s="107" t="s">
        <v>95</v>
      </c>
      <c r="C36" s="108" t="s">
        <v>1016</v>
      </c>
      <c r="D36" s="108" t="s">
        <v>1017</v>
      </c>
      <c r="E36" s="108" t="s">
        <v>1018</v>
      </c>
      <c r="F36" s="108" t="s">
        <v>1019</v>
      </c>
      <c r="G36" s="106" t="s">
        <v>1020</v>
      </c>
      <c r="H36" s="106" t="s">
        <v>1021</v>
      </c>
      <c r="J36" s="58" t="s">
        <v>120</v>
      </c>
      <c r="K36" s="59">
        <v>208</v>
      </c>
      <c r="L36" s="59">
        <v>141</v>
      </c>
      <c r="M36" s="59">
        <v>211</v>
      </c>
      <c r="N36" s="59">
        <v>92</v>
      </c>
      <c r="O36" s="59">
        <v>54</v>
      </c>
      <c r="P36" s="59">
        <v>161</v>
      </c>
    </row>
    <row r="37" spans="1:16" x14ac:dyDescent="0.2">
      <c r="A37" s="57" t="s">
        <v>728</v>
      </c>
      <c r="B37" s="63" t="s">
        <v>99</v>
      </c>
      <c r="C37" s="64">
        <v>92</v>
      </c>
      <c r="D37" s="64">
        <v>81</v>
      </c>
      <c r="E37" s="64">
        <v>41</v>
      </c>
      <c r="F37" s="64">
        <v>31</v>
      </c>
      <c r="G37" s="64">
        <v>56</v>
      </c>
      <c r="H37" s="64">
        <v>48</v>
      </c>
      <c r="J37" s="70" t="s">
        <v>17</v>
      </c>
      <c r="K37" s="71">
        <v>120</v>
      </c>
      <c r="L37" s="71">
        <v>125</v>
      </c>
      <c r="M37" s="71">
        <v>70</v>
      </c>
      <c r="N37" s="71">
        <v>91</v>
      </c>
      <c r="O37" s="71">
        <v>43</v>
      </c>
      <c r="P37" s="71">
        <v>54</v>
      </c>
    </row>
    <row r="38" spans="1:16" x14ac:dyDescent="0.2">
      <c r="B38" s="63" t="s">
        <v>111</v>
      </c>
      <c r="C38" s="64">
        <v>95</v>
      </c>
      <c r="D38" s="64">
        <v>89</v>
      </c>
      <c r="E38" s="64">
        <v>32</v>
      </c>
      <c r="F38" s="64">
        <v>18</v>
      </c>
      <c r="G38" s="64">
        <v>19</v>
      </c>
      <c r="H38" s="64">
        <v>20</v>
      </c>
      <c r="J38" s="70" t="s">
        <v>18</v>
      </c>
      <c r="K38" s="71">
        <v>77</v>
      </c>
      <c r="L38" s="71">
        <v>24</v>
      </c>
      <c r="M38" s="71">
        <v>143</v>
      </c>
      <c r="N38" s="71">
        <v>80</v>
      </c>
      <c r="O38" s="71">
        <v>50</v>
      </c>
      <c r="P38" s="71">
        <v>62</v>
      </c>
    </row>
    <row r="39" spans="1:16" x14ac:dyDescent="0.2">
      <c r="B39" s="63" t="s">
        <v>69</v>
      </c>
      <c r="C39" s="64">
        <v>19</v>
      </c>
      <c r="D39" s="64">
        <v>54</v>
      </c>
      <c r="E39" s="64">
        <v>53</v>
      </c>
      <c r="F39" s="64">
        <v>57</v>
      </c>
      <c r="G39" s="64">
        <v>51</v>
      </c>
      <c r="H39" s="64">
        <v>47</v>
      </c>
      <c r="J39" s="67" t="s">
        <v>19</v>
      </c>
      <c r="K39" s="64">
        <v>24</v>
      </c>
      <c r="L39" s="64">
        <v>28</v>
      </c>
      <c r="M39" s="64">
        <v>27</v>
      </c>
      <c r="N39" s="64">
        <v>20</v>
      </c>
      <c r="O39" s="64">
        <v>21</v>
      </c>
      <c r="P39" s="64">
        <v>26</v>
      </c>
    </row>
    <row r="40" spans="1:16" x14ac:dyDescent="0.2">
      <c r="B40" s="63" t="s">
        <v>93</v>
      </c>
      <c r="C40" s="64">
        <v>231</v>
      </c>
      <c r="D40" s="64">
        <v>187</v>
      </c>
      <c r="E40" s="64">
        <v>87</v>
      </c>
      <c r="F40" s="64">
        <v>34</v>
      </c>
      <c r="G40" s="64">
        <v>49</v>
      </c>
      <c r="H40" s="64">
        <v>51</v>
      </c>
      <c r="J40" s="63" t="s">
        <v>38</v>
      </c>
      <c r="K40" s="64">
        <v>57</v>
      </c>
      <c r="L40" s="64">
        <v>77</v>
      </c>
      <c r="M40" s="64">
        <v>125</v>
      </c>
      <c r="N40" s="64">
        <v>33</v>
      </c>
      <c r="O40" s="64">
        <v>28</v>
      </c>
      <c r="P40" s="64">
        <v>6</v>
      </c>
    </row>
    <row r="41" spans="1:16" x14ac:dyDescent="0.2">
      <c r="B41" s="63" t="s">
        <v>168</v>
      </c>
      <c r="C41" s="64">
        <v>182</v>
      </c>
      <c r="D41" s="64">
        <v>168</v>
      </c>
      <c r="E41" s="64">
        <v>85</v>
      </c>
      <c r="F41" s="64">
        <v>54</v>
      </c>
      <c r="G41" s="64">
        <v>0</v>
      </c>
      <c r="H41" s="64">
        <v>2</v>
      </c>
    </row>
    <row r="42" spans="1:16" x14ac:dyDescent="0.2">
      <c r="B42" s="63" t="s">
        <v>114</v>
      </c>
      <c r="C42" s="64">
        <v>12</v>
      </c>
      <c r="D42" s="64">
        <v>51</v>
      </c>
      <c r="E42" s="64">
        <v>45</v>
      </c>
      <c r="F42" s="64">
        <v>42</v>
      </c>
      <c r="G42" s="64">
        <v>41</v>
      </c>
      <c r="H42" s="64">
        <v>47</v>
      </c>
      <c r="J42" s="133" t="s">
        <v>20</v>
      </c>
      <c r="K42" s="69" t="s">
        <v>1016</v>
      </c>
      <c r="L42" s="69" t="s">
        <v>1017</v>
      </c>
      <c r="M42" s="69" t="s">
        <v>1018</v>
      </c>
      <c r="N42" s="69" t="s">
        <v>1019</v>
      </c>
      <c r="O42" s="69" t="s">
        <v>1020</v>
      </c>
      <c r="P42" s="106" t="s">
        <v>1021</v>
      </c>
    </row>
    <row r="43" spans="1:16" x14ac:dyDescent="0.2">
      <c r="A43" s="57" t="s">
        <v>729</v>
      </c>
      <c r="B43" s="63" t="s">
        <v>97</v>
      </c>
      <c r="C43" s="64">
        <v>87</v>
      </c>
      <c r="D43" s="64">
        <v>84</v>
      </c>
      <c r="E43" s="64">
        <v>42</v>
      </c>
      <c r="F43" s="64">
        <v>37</v>
      </c>
      <c r="G43" s="64">
        <v>40</v>
      </c>
      <c r="H43" s="64">
        <v>46</v>
      </c>
      <c r="J43" s="58" t="s">
        <v>15</v>
      </c>
      <c r="K43" s="59">
        <v>59</v>
      </c>
      <c r="L43" s="59">
        <v>42</v>
      </c>
      <c r="M43" s="59">
        <v>507</v>
      </c>
      <c r="N43" s="59">
        <v>232</v>
      </c>
      <c r="O43" s="59">
        <v>197</v>
      </c>
      <c r="P43" s="59">
        <v>210</v>
      </c>
    </row>
    <row r="44" spans="1:16" x14ac:dyDescent="0.2">
      <c r="B44" s="63" t="s">
        <v>112</v>
      </c>
      <c r="C44" s="64">
        <v>13</v>
      </c>
      <c r="D44" s="64">
        <v>1</v>
      </c>
      <c r="E44" s="64">
        <v>55</v>
      </c>
      <c r="F44" s="64">
        <v>57</v>
      </c>
      <c r="G44" s="64">
        <v>60</v>
      </c>
      <c r="H44" s="64">
        <v>73</v>
      </c>
      <c r="J44" s="63" t="s">
        <v>16</v>
      </c>
      <c r="K44" s="64">
        <v>13</v>
      </c>
      <c r="L44" s="64">
        <v>1</v>
      </c>
      <c r="M44" s="64">
        <v>55</v>
      </c>
      <c r="N44" s="64">
        <v>57</v>
      </c>
      <c r="O44" s="64">
        <v>60</v>
      </c>
      <c r="P44" s="64">
        <v>73</v>
      </c>
    </row>
    <row r="45" spans="1:16" x14ac:dyDescent="0.2">
      <c r="B45" s="63" t="s">
        <v>98</v>
      </c>
      <c r="C45" s="64">
        <v>109</v>
      </c>
      <c r="D45" s="64">
        <v>90</v>
      </c>
      <c r="E45" s="64">
        <v>31</v>
      </c>
      <c r="F45" s="64">
        <v>26</v>
      </c>
      <c r="G45" s="64">
        <v>25</v>
      </c>
      <c r="H45" s="64">
        <v>34</v>
      </c>
      <c r="J45" s="58" t="s">
        <v>14</v>
      </c>
      <c r="K45" s="59">
        <v>15</v>
      </c>
      <c r="L45" s="59">
        <v>10</v>
      </c>
      <c r="M45" s="59">
        <v>48</v>
      </c>
      <c r="N45" s="59">
        <v>162</v>
      </c>
      <c r="O45" s="59">
        <v>131</v>
      </c>
      <c r="P45" s="59">
        <v>161</v>
      </c>
    </row>
    <row r="46" spans="1:16" x14ac:dyDescent="0.2">
      <c r="B46" s="63" t="s">
        <v>79</v>
      </c>
      <c r="C46" s="64">
        <v>115</v>
      </c>
      <c r="D46" s="64">
        <v>117</v>
      </c>
      <c r="E46" s="64">
        <v>99</v>
      </c>
      <c r="F46" s="64">
        <v>75</v>
      </c>
      <c r="G46" s="64">
        <v>66</v>
      </c>
      <c r="H46" s="64">
        <v>60</v>
      </c>
      <c r="J46" s="58" t="s">
        <v>120</v>
      </c>
      <c r="K46" s="59">
        <v>2</v>
      </c>
      <c r="L46" s="59">
        <v>0</v>
      </c>
      <c r="M46" s="59">
        <v>42</v>
      </c>
      <c r="N46" s="59">
        <v>155</v>
      </c>
      <c r="O46" s="59">
        <v>131</v>
      </c>
      <c r="P46" s="59">
        <v>161</v>
      </c>
    </row>
    <row r="47" spans="1:16" x14ac:dyDescent="0.2">
      <c r="B47" s="63" t="s">
        <v>94</v>
      </c>
      <c r="C47" s="64">
        <v>131</v>
      </c>
      <c r="D47" s="64">
        <v>134</v>
      </c>
      <c r="E47" s="64">
        <v>64</v>
      </c>
      <c r="F47" s="64">
        <v>42</v>
      </c>
      <c r="G47" s="64">
        <v>41</v>
      </c>
      <c r="H47" s="64">
        <v>39</v>
      </c>
      <c r="J47" s="70" t="s">
        <v>17</v>
      </c>
      <c r="K47" s="71">
        <v>24</v>
      </c>
      <c r="L47" s="71">
        <v>11</v>
      </c>
      <c r="M47" s="71">
        <v>119</v>
      </c>
      <c r="N47" s="71">
        <v>158</v>
      </c>
      <c r="O47" s="71">
        <v>69</v>
      </c>
      <c r="P47" s="71">
        <v>81</v>
      </c>
    </row>
    <row r="48" spans="1:16" x14ac:dyDescent="0.2">
      <c r="B48" s="63" t="s">
        <v>110</v>
      </c>
      <c r="C48" s="64">
        <v>140</v>
      </c>
      <c r="D48" s="64">
        <v>115</v>
      </c>
      <c r="E48" s="64">
        <v>86</v>
      </c>
      <c r="F48" s="64">
        <v>69</v>
      </c>
      <c r="G48" s="64">
        <v>67</v>
      </c>
      <c r="H48" s="64">
        <v>0</v>
      </c>
      <c r="J48" s="70" t="s">
        <v>18</v>
      </c>
      <c r="K48" s="71">
        <v>6</v>
      </c>
      <c r="L48" s="71">
        <v>9</v>
      </c>
      <c r="M48" s="71">
        <v>46</v>
      </c>
      <c r="N48" s="71">
        <v>233</v>
      </c>
      <c r="O48" s="71">
        <v>126</v>
      </c>
      <c r="P48" s="71">
        <v>69</v>
      </c>
    </row>
    <row r="49" spans="1:16" x14ac:dyDescent="0.2">
      <c r="B49" s="63" t="s">
        <v>184</v>
      </c>
      <c r="C49" s="64">
        <v>99</v>
      </c>
      <c r="D49" s="64">
        <v>0</v>
      </c>
      <c r="E49" s="64">
        <v>0</v>
      </c>
      <c r="F49" s="64">
        <v>0</v>
      </c>
      <c r="G49" s="64">
        <v>0</v>
      </c>
      <c r="H49" s="64">
        <v>42</v>
      </c>
      <c r="J49" s="67" t="s">
        <v>19</v>
      </c>
      <c r="K49" s="64">
        <v>3</v>
      </c>
      <c r="L49" s="64">
        <v>1</v>
      </c>
      <c r="M49" s="64">
        <v>24</v>
      </c>
      <c r="N49" s="64">
        <v>21</v>
      </c>
      <c r="O49" s="64">
        <v>23</v>
      </c>
      <c r="P49" s="64">
        <v>30</v>
      </c>
    </row>
    <row r="50" spans="1:16" x14ac:dyDescent="0.2">
      <c r="C50" s="76">
        <f t="shared" ref="C50:H50" si="2">SUM(C37:C49)</f>
        <v>1325</v>
      </c>
      <c r="D50" s="76">
        <f t="shared" si="2"/>
        <v>1171</v>
      </c>
      <c r="E50" s="76">
        <f t="shared" si="2"/>
        <v>720</v>
      </c>
      <c r="F50" s="76">
        <f t="shared" si="2"/>
        <v>542</v>
      </c>
      <c r="G50" s="76">
        <f t="shared" si="2"/>
        <v>515</v>
      </c>
      <c r="H50" s="76">
        <f t="shared" si="2"/>
        <v>509</v>
      </c>
      <c r="J50" s="63" t="s">
        <v>38</v>
      </c>
      <c r="K50" s="64">
        <v>6</v>
      </c>
      <c r="L50" s="64">
        <v>12</v>
      </c>
      <c r="M50" s="64">
        <v>37</v>
      </c>
      <c r="N50" s="64">
        <v>31</v>
      </c>
      <c r="O50" s="64">
        <v>8</v>
      </c>
      <c r="P50" s="64">
        <v>5</v>
      </c>
    </row>
    <row r="52" spans="1:16" x14ac:dyDescent="0.2">
      <c r="J52" s="133" t="s">
        <v>21</v>
      </c>
      <c r="K52" s="69" t="s">
        <v>1016</v>
      </c>
      <c r="L52" s="69" t="s">
        <v>1017</v>
      </c>
      <c r="M52" s="69" t="s">
        <v>1018</v>
      </c>
      <c r="N52" s="69" t="s">
        <v>1019</v>
      </c>
      <c r="O52" s="69" t="s">
        <v>1020</v>
      </c>
      <c r="P52" s="106" t="s">
        <v>1021</v>
      </c>
    </row>
    <row r="53" spans="1:16" x14ac:dyDescent="0.2">
      <c r="A53" s="643" t="s">
        <v>186</v>
      </c>
      <c r="B53" s="644"/>
      <c r="C53" s="644"/>
      <c r="D53" s="644"/>
      <c r="E53" s="645"/>
      <c r="F53" s="98"/>
      <c r="G53" s="98"/>
      <c r="J53" s="58" t="s">
        <v>15</v>
      </c>
      <c r="K53" s="59">
        <v>461</v>
      </c>
      <c r="L53" s="59">
        <v>1394</v>
      </c>
      <c r="M53" s="59">
        <v>990</v>
      </c>
      <c r="N53" s="59">
        <v>632</v>
      </c>
      <c r="O53" s="59">
        <v>593</v>
      </c>
      <c r="P53" s="59">
        <v>507</v>
      </c>
    </row>
    <row r="54" spans="1:16" x14ac:dyDescent="0.2">
      <c r="A54" s="107" t="s">
        <v>95</v>
      </c>
      <c r="B54" s="106" t="s">
        <v>1016</v>
      </c>
      <c r="C54" s="106" t="s">
        <v>1017</v>
      </c>
      <c r="D54" s="106" t="s">
        <v>1018</v>
      </c>
      <c r="E54" s="106" t="s">
        <v>1019</v>
      </c>
      <c r="F54" s="106" t="s">
        <v>1020</v>
      </c>
      <c r="G54" s="106" t="s">
        <v>1021</v>
      </c>
      <c r="J54" s="63" t="s">
        <v>16</v>
      </c>
      <c r="K54" s="64">
        <v>19</v>
      </c>
      <c r="L54" s="64">
        <v>54</v>
      </c>
      <c r="M54" s="64">
        <v>53</v>
      </c>
      <c r="N54" s="64">
        <v>57</v>
      </c>
      <c r="O54" s="64">
        <v>51</v>
      </c>
      <c r="P54" s="64">
        <v>47</v>
      </c>
    </row>
    <row r="55" spans="1:16" x14ac:dyDescent="0.2">
      <c r="A55" s="63" t="s">
        <v>99</v>
      </c>
      <c r="B55" s="66">
        <v>0.8</v>
      </c>
      <c r="C55" s="66">
        <v>0.42622950819672129</v>
      </c>
      <c r="D55" s="66">
        <v>0.83</v>
      </c>
      <c r="E55" s="66">
        <v>0.97368421052631582</v>
      </c>
      <c r="F55" s="66">
        <v>0.92346938775510201</v>
      </c>
      <c r="G55" s="66">
        <v>0.8</v>
      </c>
      <c r="J55" s="58" t="s">
        <v>14</v>
      </c>
      <c r="K55" s="59">
        <v>109</v>
      </c>
      <c r="L55" s="59">
        <v>606</v>
      </c>
      <c r="M55" s="59">
        <v>877</v>
      </c>
      <c r="N55" s="59">
        <v>568</v>
      </c>
      <c r="O55" s="59">
        <v>247</v>
      </c>
      <c r="P55" s="59">
        <v>223</v>
      </c>
    </row>
    <row r="56" spans="1:16" x14ac:dyDescent="0.2">
      <c r="A56" s="63" t="s">
        <v>111</v>
      </c>
      <c r="B56" s="66">
        <v>0.25630252100840334</v>
      </c>
      <c r="C56" s="66">
        <v>0.22651933701657459</v>
      </c>
      <c r="D56" s="66">
        <v>0.69</v>
      </c>
      <c r="E56" s="66">
        <v>0.92031872509960155</v>
      </c>
      <c r="F56" s="66">
        <v>0.77413127413127414</v>
      </c>
      <c r="G56" s="66">
        <v>0.93333333333333335</v>
      </c>
      <c r="J56" s="58" t="s">
        <v>120</v>
      </c>
      <c r="K56" s="59">
        <v>784</v>
      </c>
      <c r="L56" s="59">
        <v>784</v>
      </c>
      <c r="M56" s="59">
        <v>784</v>
      </c>
      <c r="N56" s="59">
        <v>439</v>
      </c>
      <c r="O56" s="59">
        <v>237</v>
      </c>
      <c r="P56" s="59">
        <v>211</v>
      </c>
    </row>
    <row r="57" spans="1:16" x14ac:dyDescent="0.2">
      <c r="A57" s="63" t="s">
        <v>97</v>
      </c>
      <c r="B57" s="66">
        <v>7.6923076923076927E-2</v>
      </c>
      <c r="C57" s="66">
        <v>0.18367346938775511</v>
      </c>
      <c r="D57" s="66">
        <v>0.21</v>
      </c>
      <c r="E57" s="66">
        <v>0.69158878504672894</v>
      </c>
      <c r="F57" s="66">
        <v>0.88976377952755903</v>
      </c>
      <c r="G57" s="66">
        <v>0.96153846153846156</v>
      </c>
      <c r="J57" s="70" t="s">
        <v>17</v>
      </c>
      <c r="K57" s="71">
        <v>32</v>
      </c>
      <c r="L57" s="71">
        <v>161</v>
      </c>
      <c r="M57" s="71">
        <v>882</v>
      </c>
      <c r="N57" s="71">
        <v>438</v>
      </c>
      <c r="O57" s="71">
        <v>128</v>
      </c>
      <c r="P57" s="71">
        <v>126</v>
      </c>
    </row>
    <row r="58" spans="1:16" x14ac:dyDescent="0.2">
      <c r="A58" s="63" t="s">
        <v>112</v>
      </c>
      <c r="B58" s="66">
        <v>0.12195121951219512</v>
      </c>
      <c r="C58" s="66">
        <v>0.2196969696969697</v>
      </c>
      <c r="D58" s="66">
        <v>0.41</v>
      </c>
      <c r="E58" s="66">
        <v>0.76146788990825687</v>
      </c>
      <c r="F58" s="66">
        <v>0.95939086294416243</v>
      </c>
      <c r="G58" s="66">
        <v>0</v>
      </c>
      <c r="J58" s="70" t="s">
        <v>18</v>
      </c>
      <c r="K58" s="71">
        <v>90</v>
      </c>
      <c r="L58" s="71">
        <v>143</v>
      </c>
      <c r="M58" s="71">
        <v>391</v>
      </c>
      <c r="N58" s="71">
        <v>461</v>
      </c>
      <c r="O58" s="71">
        <v>179</v>
      </c>
      <c r="P58" s="71">
        <v>156</v>
      </c>
    </row>
    <row r="59" spans="1:16" x14ac:dyDescent="0.2">
      <c r="A59" s="63" t="s">
        <v>98</v>
      </c>
      <c r="B59" s="66">
        <v>0.25909090909090909</v>
      </c>
      <c r="C59" s="66">
        <v>0.27167630057803466</v>
      </c>
      <c r="D59" s="66">
        <v>0.47</v>
      </c>
      <c r="E59" s="66">
        <v>0.99152542372881358</v>
      </c>
      <c r="F59" s="66">
        <v>0.96065573770491808</v>
      </c>
      <c r="G59" s="66">
        <v>0.57894736842105265</v>
      </c>
      <c r="J59" s="67" t="s">
        <v>19</v>
      </c>
      <c r="K59" s="64">
        <v>6</v>
      </c>
      <c r="L59" s="64">
        <v>14</v>
      </c>
      <c r="M59" s="64">
        <v>16</v>
      </c>
      <c r="N59" s="64">
        <v>18</v>
      </c>
      <c r="O59" s="64">
        <v>14</v>
      </c>
      <c r="P59" s="64">
        <v>15</v>
      </c>
    </row>
    <row r="60" spans="1:16" x14ac:dyDescent="0.2">
      <c r="A60" s="63" t="s">
        <v>69</v>
      </c>
      <c r="B60" s="66">
        <v>0.3888888888888889</v>
      </c>
      <c r="C60" s="66">
        <v>0</v>
      </c>
      <c r="D60" s="66">
        <v>0.77</v>
      </c>
      <c r="E60" s="66">
        <v>0.97735849056603774</v>
      </c>
      <c r="F60" s="66">
        <v>0.99494097807757165</v>
      </c>
      <c r="G60" s="66">
        <v>0.87234042553191493</v>
      </c>
      <c r="J60" s="63" t="s">
        <v>38</v>
      </c>
      <c r="K60" s="64">
        <v>14</v>
      </c>
      <c r="L60" s="64">
        <v>151</v>
      </c>
      <c r="M60" s="64">
        <v>8</v>
      </c>
      <c r="N60" s="64">
        <v>6</v>
      </c>
      <c r="O60" s="64">
        <v>3</v>
      </c>
      <c r="P60" s="64">
        <v>10</v>
      </c>
    </row>
    <row r="61" spans="1:16" x14ac:dyDescent="0.2">
      <c r="A61" s="63" t="s">
        <v>79</v>
      </c>
      <c r="B61" s="66">
        <v>0.67759562841530052</v>
      </c>
      <c r="C61" s="66">
        <v>0.77777777777777779</v>
      </c>
      <c r="D61" s="66">
        <v>0.62</v>
      </c>
      <c r="E61" s="66">
        <v>0.9553571428571429</v>
      </c>
      <c r="F61" s="66">
        <v>0.96756756756756757</v>
      </c>
      <c r="G61" s="66">
        <v>0.66666666666666674</v>
      </c>
      <c r="J61" s="123"/>
      <c r="K61" s="124"/>
      <c r="L61" s="124"/>
      <c r="M61" s="124"/>
      <c r="N61" s="124"/>
      <c r="O61" s="124"/>
      <c r="P61" s="124"/>
    </row>
    <row r="62" spans="1:16" x14ac:dyDescent="0.2">
      <c r="A62" s="63" t="s">
        <v>93</v>
      </c>
      <c r="B62" s="66">
        <v>0.59106529209621994</v>
      </c>
      <c r="C62" s="66">
        <v>0.41784037558685444</v>
      </c>
      <c r="D62" s="66">
        <v>0.66</v>
      </c>
      <c r="E62" s="66">
        <v>0.8666666666666667</v>
      </c>
      <c r="F62" s="66">
        <v>0.88727272727272732</v>
      </c>
      <c r="G62" s="66">
        <v>0.52631578947368429</v>
      </c>
      <c r="J62" s="133" t="s">
        <v>53</v>
      </c>
      <c r="K62" s="69" t="s">
        <v>1016</v>
      </c>
      <c r="L62" s="69" t="s">
        <v>1017</v>
      </c>
      <c r="M62" s="69" t="s">
        <v>1018</v>
      </c>
      <c r="N62" s="69" t="s">
        <v>1019</v>
      </c>
      <c r="O62" s="69" t="s">
        <v>1020</v>
      </c>
      <c r="P62" s="106" t="s">
        <v>1021</v>
      </c>
    </row>
    <row r="63" spans="1:16" x14ac:dyDescent="0.2">
      <c r="A63" s="63" t="s">
        <v>94</v>
      </c>
      <c r="B63" s="66">
        <v>3.9848197343453511E-2</v>
      </c>
      <c r="C63" s="66">
        <v>0.45454545454545453</v>
      </c>
      <c r="D63" s="66">
        <v>0.52</v>
      </c>
      <c r="E63" s="66">
        <v>0.85106382978723405</v>
      </c>
      <c r="F63" s="66">
        <v>0.77005347593582885</v>
      </c>
      <c r="G63" s="66">
        <v>0</v>
      </c>
      <c r="J63" s="58" t="s">
        <v>15</v>
      </c>
      <c r="K63" s="59">
        <v>337</v>
      </c>
      <c r="L63" s="59">
        <v>104</v>
      </c>
      <c r="M63" s="59">
        <v>381</v>
      </c>
      <c r="N63" s="59">
        <v>183</v>
      </c>
      <c r="O63" s="59">
        <v>185</v>
      </c>
      <c r="P63" s="59">
        <v>202</v>
      </c>
    </row>
    <row r="64" spans="1:16" x14ac:dyDescent="0.2">
      <c r="A64" s="63" t="s">
        <v>110</v>
      </c>
      <c r="B64" s="66">
        <v>0.80851063829787229</v>
      </c>
      <c r="C64" s="66">
        <v>0.35245901639344263</v>
      </c>
      <c r="D64" s="66">
        <v>0.31</v>
      </c>
      <c r="E64" s="66">
        <v>0.98305084745762716</v>
      </c>
      <c r="F64" s="66">
        <v>0.99156118143459915</v>
      </c>
      <c r="G64" s="66">
        <v>0</v>
      </c>
      <c r="J64" s="63" t="s">
        <v>16</v>
      </c>
      <c r="K64" s="64">
        <v>115</v>
      </c>
      <c r="L64" s="64">
        <v>117</v>
      </c>
      <c r="M64" s="64">
        <v>99</v>
      </c>
      <c r="N64" s="64">
        <v>75</v>
      </c>
      <c r="O64" s="64">
        <v>66</v>
      </c>
      <c r="P64" s="64">
        <v>60</v>
      </c>
    </row>
    <row r="65" spans="1:16" x14ac:dyDescent="0.2">
      <c r="A65" s="63" t="s">
        <v>168</v>
      </c>
      <c r="B65" s="66">
        <v>0.41743119266055045</v>
      </c>
      <c r="C65" s="66">
        <v>0.43798449612403101</v>
      </c>
      <c r="D65" s="66">
        <v>0.85</v>
      </c>
      <c r="E65" s="66">
        <v>0.92356687898089174</v>
      </c>
      <c r="F65" s="66">
        <v>0</v>
      </c>
      <c r="G65" s="66">
        <v>0</v>
      </c>
      <c r="J65" s="58" t="s">
        <v>14</v>
      </c>
      <c r="K65" s="59">
        <v>0</v>
      </c>
      <c r="L65" s="59">
        <v>1</v>
      </c>
      <c r="M65" s="59">
        <v>71</v>
      </c>
      <c r="N65" s="59">
        <v>89</v>
      </c>
      <c r="O65" s="59">
        <v>69</v>
      </c>
      <c r="P65" s="59">
        <v>81</v>
      </c>
    </row>
    <row r="66" spans="1:16" x14ac:dyDescent="0.2">
      <c r="A66" s="63" t="s">
        <v>114</v>
      </c>
      <c r="B66" s="66">
        <v>9.0909090909090912E-2</v>
      </c>
      <c r="C66" s="66">
        <v>0.34482758620689657</v>
      </c>
      <c r="D66" s="66">
        <v>0.68</v>
      </c>
      <c r="E66" s="66">
        <v>0.87</v>
      </c>
      <c r="F66" s="66">
        <v>0.91044776119402981</v>
      </c>
      <c r="G66" s="66">
        <v>0.83333333333333337</v>
      </c>
      <c r="J66" s="58" t="s">
        <v>120</v>
      </c>
      <c r="K66" s="59">
        <v>0</v>
      </c>
      <c r="L66" s="59">
        <v>1</v>
      </c>
      <c r="M66" s="59">
        <v>70</v>
      </c>
      <c r="N66" s="59">
        <v>73</v>
      </c>
      <c r="O66" s="59">
        <v>66</v>
      </c>
      <c r="P66" s="59">
        <v>76</v>
      </c>
    </row>
    <row r="67" spans="1:16" x14ac:dyDescent="0.2">
      <c r="A67" s="63" t="s">
        <v>184</v>
      </c>
      <c r="B67" s="66">
        <v>0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  <c r="J67" s="70" t="s">
        <v>17</v>
      </c>
      <c r="K67" s="71">
        <v>11</v>
      </c>
      <c r="L67" s="71">
        <v>178</v>
      </c>
      <c r="M67" s="71">
        <v>58</v>
      </c>
      <c r="N67" s="71">
        <v>83</v>
      </c>
      <c r="O67" s="71">
        <v>26</v>
      </c>
      <c r="P67" s="71">
        <v>25</v>
      </c>
    </row>
    <row r="68" spans="1:16" x14ac:dyDescent="0.2">
      <c r="J68" s="70" t="s">
        <v>18</v>
      </c>
      <c r="K68" s="71">
        <v>31</v>
      </c>
      <c r="L68" s="71">
        <v>77</v>
      </c>
      <c r="M68" s="71">
        <v>82</v>
      </c>
      <c r="N68" s="71">
        <v>136</v>
      </c>
      <c r="O68" s="71">
        <v>59</v>
      </c>
      <c r="P68" s="71">
        <v>34</v>
      </c>
    </row>
    <row r="69" spans="1:16" x14ac:dyDescent="0.2">
      <c r="A69" s="646" t="s">
        <v>70</v>
      </c>
      <c r="B69" s="647"/>
      <c r="C69" s="647"/>
      <c r="D69" s="647"/>
      <c r="E69" s="648"/>
      <c r="F69" s="99"/>
      <c r="G69" s="99"/>
      <c r="J69" s="67" t="s">
        <v>19</v>
      </c>
      <c r="K69" s="64">
        <v>11</v>
      </c>
      <c r="L69" s="64">
        <v>9</v>
      </c>
      <c r="M69" s="64">
        <v>34</v>
      </c>
      <c r="N69" s="64">
        <v>32</v>
      </c>
      <c r="O69" s="64">
        <v>31</v>
      </c>
      <c r="P69" s="64">
        <v>38</v>
      </c>
    </row>
    <row r="70" spans="1:16" x14ac:dyDescent="0.2">
      <c r="A70" s="109" t="s">
        <v>95</v>
      </c>
      <c r="B70" s="73" t="s">
        <v>1016</v>
      </c>
      <c r="C70" s="73" t="s">
        <v>1017</v>
      </c>
      <c r="D70" s="73" t="s">
        <v>1018</v>
      </c>
      <c r="E70" s="73" t="s">
        <v>1019</v>
      </c>
      <c r="F70" s="108" t="s">
        <v>1022</v>
      </c>
      <c r="G70" s="108" t="s">
        <v>1021</v>
      </c>
      <c r="J70" s="63" t="s">
        <v>38</v>
      </c>
      <c r="K70" s="64">
        <v>184</v>
      </c>
      <c r="L70" s="64">
        <v>51</v>
      </c>
      <c r="M70" s="64">
        <v>35</v>
      </c>
      <c r="N70" s="64">
        <v>5</v>
      </c>
      <c r="O70" s="64">
        <v>6</v>
      </c>
      <c r="P70" s="64">
        <v>5</v>
      </c>
    </row>
    <row r="71" spans="1:16" x14ac:dyDescent="0.2">
      <c r="A71" s="63" t="s">
        <v>99</v>
      </c>
      <c r="B71" s="64">
        <v>29</v>
      </c>
      <c r="C71" s="64">
        <v>15</v>
      </c>
      <c r="D71" s="64">
        <v>3</v>
      </c>
      <c r="E71" s="64">
        <v>2</v>
      </c>
      <c r="F71" s="64">
        <v>15</v>
      </c>
      <c r="G71" s="64">
        <v>18</v>
      </c>
    </row>
    <row r="72" spans="1:16" x14ac:dyDescent="0.2">
      <c r="A72" s="63" t="s">
        <v>111</v>
      </c>
      <c r="B72" s="64">
        <v>251</v>
      </c>
      <c r="C72" s="64">
        <v>289</v>
      </c>
      <c r="D72" s="64">
        <v>83</v>
      </c>
      <c r="E72" s="64">
        <v>21</v>
      </c>
      <c r="F72" s="64">
        <v>117</v>
      </c>
      <c r="G72" s="64">
        <v>3</v>
      </c>
      <c r="J72" s="133" t="s">
        <v>22</v>
      </c>
      <c r="K72" s="69" t="s">
        <v>1016</v>
      </c>
      <c r="L72" s="69" t="s">
        <v>1017</v>
      </c>
      <c r="M72" s="69" t="s">
        <v>1018</v>
      </c>
      <c r="N72" s="69" t="s">
        <v>1019</v>
      </c>
      <c r="O72" s="69" t="s">
        <v>1020</v>
      </c>
      <c r="P72" s="106" t="s">
        <v>1021</v>
      </c>
    </row>
    <row r="73" spans="1:16" x14ac:dyDescent="0.2">
      <c r="A73" s="63" t="s">
        <v>97</v>
      </c>
      <c r="B73" s="64">
        <v>57</v>
      </c>
      <c r="C73" s="64">
        <v>77</v>
      </c>
      <c r="D73" s="64">
        <v>125</v>
      </c>
      <c r="E73" s="64">
        <v>33</v>
      </c>
      <c r="F73" s="64">
        <v>28</v>
      </c>
      <c r="G73" s="64">
        <v>6</v>
      </c>
      <c r="J73" s="58" t="s">
        <v>15</v>
      </c>
      <c r="K73" s="59">
        <v>603</v>
      </c>
      <c r="L73" s="59">
        <v>645</v>
      </c>
      <c r="M73" s="59">
        <v>256</v>
      </c>
      <c r="N73" s="59">
        <v>123</v>
      </c>
      <c r="O73" s="59">
        <v>275</v>
      </c>
      <c r="P73" s="59">
        <v>228</v>
      </c>
    </row>
    <row r="74" spans="1:16" x14ac:dyDescent="0.2">
      <c r="A74" s="63" t="s">
        <v>112</v>
      </c>
      <c r="B74" s="64">
        <v>6</v>
      </c>
      <c r="C74" s="64">
        <v>12</v>
      </c>
      <c r="D74" s="64">
        <v>37</v>
      </c>
      <c r="E74" s="64">
        <v>31</v>
      </c>
      <c r="F74" s="64">
        <v>8</v>
      </c>
      <c r="G74" s="64">
        <v>5</v>
      </c>
      <c r="J74" s="63" t="s">
        <v>16</v>
      </c>
      <c r="K74" s="64">
        <v>231</v>
      </c>
      <c r="L74" s="64">
        <v>187</v>
      </c>
      <c r="M74" s="64">
        <v>87</v>
      </c>
      <c r="N74" s="64">
        <v>34</v>
      </c>
      <c r="O74" s="64">
        <v>49</v>
      </c>
      <c r="P74" s="64">
        <v>51</v>
      </c>
    </row>
    <row r="75" spans="1:16" x14ac:dyDescent="0.2">
      <c r="A75" s="63" t="s">
        <v>98</v>
      </c>
      <c r="B75" s="64">
        <v>100</v>
      </c>
      <c r="C75" s="64">
        <v>193</v>
      </c>
      <c r="D75" s="64">
        <v>34</v>
      </c>
      <c r="E75" s="64">
        <v>1</v>
      </c>
      <c r="F75" s="64">
        <v>12</v>
      </c>
      <c r="G75" s="64">
        <v>8</v>
      </c>
      <c r="J75" s="58" t="s">
        <v>14</v>
      </c>
      <c r="K75" s="59">
        <v>384</v>
      </c>
      <c r="L75" s="59">
        <v>264</v>
      </c>
      <c r="M75" s="59">
        <v>106</v>
      </c>
      <c r="N75" s="59">
        <v>193</v>
      </c>
      <c r="O75" s="59">
        <v>58</v>
      </c>
      <c r="P75" s="59">
        <v>85</v>
      </c>
    </row>
    <row r="76" spans="1:16" x14ac:dyDescent="0.2">
      <c r="A76" s="63" t="s">
        <v>69</v>
      </c>
      <c r="B76" s="64">
        <v>14</v>
      </c>
      <c r="C76" s="64">
        <v>151</v>
      </c>
      <c r="D76" s="64">
        <v>8</v>
      </c>
      <c r="E76" s="64">
        <v>6</v>
      </c>
      <c r="F76" s="64">
        <v>3</v>
      </c>
      <c r="G76" s="64">
        <v>10</v>
      </c>
      <c r="J76" s="58" t="s">
        <v>120</v>
      </c>
      <c r="K76" s="59">
        <v>387</v>
      </c>
      <c r="L76" s="59">
        <v>262</v>
      </c>
      <c r="M76" s="59">
        <v>106</v>
      </c>
      <c r="N76" s="59">
        <v>192</v>
      </c>
      <c r="O76" s="59">
        <v>58</v>
      </c>
      <c r="P76" s="59">
        <v>83</v>
      </c>
    </row>
    <row r="77" spans="1:16" x14ac:dyDescent="0.2">
      <c r="A77" s="63" t="s">
        <v>79</v>
      </c>
      <c r="B77" s="64">
        <v>184</v>
      </c>
      <c r="C77" s="64">
        <v>51</v>
      </c>
      <c r="D77" s="64">
        <v>35</v>
      </c>
      <c r="E77" s="64">
        <v>5</v>
      </c>
      <c r="F77" s="64">
        <v>6</v>
      </c>
      <c r="G77" s="64">
        <v>5</v>
      </c>
      <c r="J77" s="70" t="s">
        <v>17</v>
      </c>
      <c r="K77" s="71">
        <v>295</v>
      </c>
      <c r="L77" s="71">
        <v>205</v>
      </c>
      <c r="M77" s="71">
        <v>254</v>
      </c>
      <c r="N77" s="71">
        <v>60</v>
      </c>
      <c r="O77" s="71">
        <v>22</v>
      </c>
      <c r="P77" s="71">
        <v>68</v>
      </c>
    </row>
    <row r="78" spans="1:16" x14ac:dyDescent="0.2">
      <c r="A78" s="63" t="s">
        <v>93</v>
      </c>
      <c r="B78" s="64">
        <v>2</v>
      </c>
      <c r="C78" s="64">
        <v>88</v>
      </c>
      <c r="D78" s="64">
        <v>10</v>
      </c>
      <c r="E78" s="64">
        <v>6</v>
      </c>
      <c r="F78" s="64">
        <v>31</v>
      </c>
      <c r="G78" s="64">
        <v>14</v>
      </c>
      <c r="J78" s="70" t="s">
        <v>18</v>
      </c>
      <c r="K78" s="71">
        <v>297</v>
      </c>
      <c r="L78" s="71">
        <v>49</v>
      </c>
      <c r="M78" s="71">
        <v>210</v>
      </c>
      <c r="N78" s="71">
        <v>161</v>
      </c>
      <c r="O78" s="71">
        <v>26</v>
      </c>
      <c r="P78" s="71">
        <v>50</v>
      </c>
    </row>
    <row r="79" spans="1:16" x14ac:dyDescent="0.2">
      <c r="A79" s="63" t="s">
        <v>94</v>
      </c>
      <c r="B79" s="64">
        <v>17</v>
      </c>
      <c r="C79" s="64">
        <v>43</v>
      </c>
      <c r="D79" s="64">
        <v>163</v>
      </c>
      <c r="E79" s="64">
        <v>7</v>
      </c>
      <c r="F79" s="64">
        <v>86</v>
      </c>
      <c r="G79" s="64">
        <v>51</v>
      </c>
      <c r="J79" s="67" t="s">
        <v>19</v>
      </c>
      <c r="K79" s="64">
        <v>35</v>
      </c>
      <c r="L79" s="64">
        <v>38</v>
      </c>
      <c r="M79" s="64">
        <v>35</v>
      </c>
      <c r="N79" s="64">
        <v>23</v>
      </c>
      <c r="O79" s="64">
        <v>36</v>
      </c>
      <c r="P79" s="64">
        <v>37</v>
      </c>
    </row>
    <row r="80" spans="1:16" x14ac:dyDescent="0.2">
      <c r="A80" s="63" t="s">
        <v>110</v>
      </c>
      <c r="B80" s="64">
        <v>71</v>
      </c>
      <c r="C80" s="64">
        <v>111</v>
      </c>
      <c r="D80" s="64">
        <v>37</v>
      </c>
      <c r="E80" s="64">
        <v>2</v>
      </c>
      <c r="F80" s="64">
        <v>4</v>
      </c>
      <c r="G80" s="64">
        <v>0</v>
      </c>
      <c r="J80" s="63" t="s">
        <v>38</v>
      </c>
      <c r="K80" s="64">
        <v>2</v>
      </c>
      <c r="L80" s="64">
        <v>88</v>
      </c>
      <c r="M80" s="64">
        <v>10</v>
      </c>
      <c r="N80" s="64">
        <v>6</v>
      </c>
      <c r="O80" s="64">
        <v>31</v>
      </c>
      <c r="P80" s="64">
        <v>14</v>
      </c>
    </row>
    <row r="81" spans="1:16" x14ac:dyDescent="0.2">
      <c r="A81" s="63" t="s">
        <v>168</v>
      </c>
      <c r="B81" s="64">
        <v>39</v>
      </c>
      <c r="C81" s="64">
        <v>91</v>
      </c>
      <c r="D81" s="64">
        <v>5</v>
      </c>
      <c r="E81" s="64">
        <v>12</v>
      </c>
      <c r="F81" s="64">
        <v>0</v>
      </c>
      <c r="G81" s="64">
        <v>0</v>
      </c>
    </row>
    <row r="82" spans="1:16" x14ac:dyDescent="0.2">
      <c r="A82" s="63" t="s">
        <v>114</v>
      </c>
      <c r="B82" s="64">
        <v>6</v>
      </c>
      <c r="C82" s="64">
        <v>51</v>
      </c>
      <c r="D82" s="64">
        <v>5</v>
      </c>
      <c r="E82" s="64">
        <v>15</v>
      </c>
      <c r="F82" s="64">
        <v>12</v>
      </c>
      <c r="G82" s="64">
        <v>3</v>
      </c>
      <c r="J82" s="133" t="s">
        <v>23</v>
      </c>
      <c r="K82" s="69" t="s">
        <v>1016</v>
      </c>
      <c r="L82" s="69" t="s">
        <v>1017</v>
      </c>
      <c r="M82" s="69" t="s">
        <v>1018</v>
      </c>
      <c r="N82" s="69" t="s">
        <v>1019</v>
      </c>
      <c r="O82" s="69" t="s">
        <v>1020</v>
      </c>
      <c r="P82" s="106" t="s">
        <v>1021</v>
      </c>
    </row>
    <row r="83" spans="1:16" x14ac:dyDescent="0.2">
      <c r="A83" s="63" t="s">
        <v>184</v>
      </c>
      <c r="B83" s="64">
        <v>87</v>
      </c>
      <c r="C83" s="64">
        <v>41</v>
      </c>
      <c r="D83" s="64">
        <v>0</v>
      </c>
      <c r="E83" s="64">
        <v>0</v>
      </c>
      <c r="F83" s="64">
        <v>0</v>
      </c>
      <c r="G83" s="64">
        <v>23</v>
      </c>
      <c r="J83" s="58" t="s">
        <v>15</v>
      </c>
      <c r="K83" s="59">
        <v>1372</v>
      </c>
      <c r="L83" s="59">
        <v>732</v>
      </c>
      <c r="M83" s="59">
        <v>603</v>
      </c>
      <c r="N83" s="59">
        <v>502</v>
      </c>
      <c r="O83" s="59">
        <v>374</v>
      </c>
      <c r="P83" s="59">
        <v>378</v>
      </c>
    </row>
    <row r="84" spans="1:16" x14ac:dyDescent="0.2">
      <c r="B84" s="76">
        <f t="shared" ref="B84:G84" si="3">SUM(B71:B83)</f>
        <v>863</v>
      </c>
      <c r="C84" s="76">
        <f t="shared" si="3"/>
        <v>1213</v>
      </c>
      <c r="D84" s="76">
        <f t="shared" si="3"/>
        <v>545</v>
      </c>
      <c r="E84" s="76">
        <f t="shared" si="3"/>
        <v>141</v>
      </c>
      <c r="F84" s="76">
        <f t="shared" si="3"/>
        <v>322</v>
      </c>
      <c r="G84" s="76">
        <f t="shared" si="3"/>
        <v>146</v>
      </c>
      <c r="J84" s="63" t="s">
        <v>16</v>
      </c>
      <c r="K84" s="64">
        <v>131</v>
      </c>
      <c r="L84" s="64">
        <v>134</v>
      </c>
      <c r="M84" s="64">
        <v>64</v>
      </c>
      <c r="N84" s="64">
        <v>42</v>
      </c>
      <c r="O84" s="64">
        <v>41</v>
      </c>
      <c r="P84" s="64">
        <v>39</v>
      </c>
    </row>
    <row r="85" spans="1:16" x14ac:dyDescent="0.2">
      <c r="J85" s="58" t="s">
        <v>14</v>
      </c>
      <c r="K85" s="59">
        <v>331</v>
      </c>
      <c r="L85" s="59">
        <v>94</v>
      </c>
      <c r="M85" s="59">
        <v>83</v>
      </c>
      <c r="N85" s="59">
        <v>122</v>
      </c>
      <c r="O85" s="59">
        <v>30</v>
      </c>
      <c r="P85" s="59">
        <v>62</v>
      </c>
    </row>
    <row r="86" spans="1:16" x14ac:dyDescent="0.2">
      <c r="A86" s="652" t="s">
        <v>13</v>
      </c>
      <c r="B86" s="652"/>
      <c r="C86" s="652"/>
      <c r="D86" s="652"/>
      <c r="E86" s="652"/>
      <c r="F86" s="99"/>
      <c r="G86" s="99"/>
      <c r="J86" s="58" t="s">
        <v>120</v>
      </c>
      <c r="K86" s="59">
        <v>249</v>
      </c>
      <c r="L86" s="59">
        <v>94</v>
      </c>
      <c r="M86" s="59">
        <v>80</v>
      </c>
      <c r="N86" s="59">
        <v>122</v>
      </c>
      <c r="O86" s="59">
        <v>30</v>
      </c>
      <c r="P86" s="59">
        <v>62</v>
      </c>
    </row>
    <row r="87" spans="1:16" x14ac:dyDescent="0.2">
      <c r="A87" s="109" t="s">
        <v>95</v>
      </c>
      <c r="B87" s="73" t="s">
        <v>1016</v>
      </c>
      <c r="C87" s="73" t="s">
        <v>1017</v>
      </c>
      <c r="D87" s="73" t="s">
        <v>1018</v>
      </c>
      <c r="E87" s="73" t="s">
        <v>1019</v>
      </c>
      <c r="F87" s="108" t="s">
        <v>1022</v>
      </c>
      <c r="G87" s="108" t="s">
        <v>1021</v>
      </c>
      <c r="J87" s="70" t="s">
        <v>17</v>
      </c>
      <c r="K87" s="71">
        <v>75</v>
      </c>
      <c r="L87" s="71">
        <v>29</v>
      </c>
      <c r="M87" s="71">
        <v>21</v>
      </c>
      <c r="N87" s="71">
        <v>146</v>
      </c>
      <c r="O87" s="71">
        <v>21</v>
      </c>
      <c r="P87" s="71">
        <v>37</v>
      </c>
    </row>
    <row r="88" spans="1:16" x14ac:dyDescent="0.2">
      <c r="A88" s="63" t="s">
        <v>99</v>
      </c>
      <c r="B88" s="64">
        <v>29</v>
      </c>
      <c r="C88" s="64">
        <v>15</v>
      </c>
      <c r="D88" s="64">
        <v>3</v>
      </c>
      <c r="E88" s="64">
        <v>2</v>
      </c>
      <c r="F88" s="64">
        <v>15</v>
      </c>
      <c r="G88" s="64">
        <v>18</v>
      </c>
      <c r="J88" s="70" t="s">
        <v>18</v>
      </c>
      <c r="K88" s="71">
        <v>115</v>
      </c>
      <c r="L88" s="71">
        <v>593</v>
      </c>
      <c r="M88" s="71">
        <v>206</v>
      </c>
      <c r="N88" s="71">
        <v>57</v>
      </c>
      <c r="O88" s="71">
        <v>146</v>
      </c>
      <c r="P88" s="71">
        <v>11</v>
      </c>
    </row>
    <row r="89" spans="1:16" x14ac:dyDescent="0.2">
      <c r="A89" s="63" t="s">
        <v>111</v>
      </c>
      <c r="B89" s="64">
        <v>47</v>
      </c>
      <c r="C89" s="64">
        <v>91</v>
      </c>
      <c r="D89" s="64">
        <v>17</v>
      </c>
      <c r="E89" s="64">
        <v>4</v>
      </c>
      <c r="F89" s="64">
        <v>0</v>
      </c>
      <c r="G89" s="64">
        <v>1</v>
      </c>
      <c r="J89" s="67" t="s">
        <v>19</v>
      </c>
      <c r="K89" s="64">
        <v>11</v>
      </c>
      <c r="L89" s="64">
        <v>12</v>
      </c>
      <c r="M89" s="64">
        <v>17</v>
      </c>
      <c r="N89" s="64">
        <v>15</v>
      </c>
      <c r="O89" s="64">
        <v>14</v>
      </c>
      <c r="P89" s="64">
        <v>13</v>
      </c>
    </row>
    <row r="90" spans="1:16" x14ac:dyDescent="0.2">
      <c r="A90" s="63" t="s">
        <v>97</v>
      </c>
      <c r="B90" s="64">
        <v>57</v>
      </c>
      <c r="C90" s="64">
        <v>77</v>
      </c>
      <c r="D90" s="64">
        <v>125</v>
      </c>
      <c r="E90" s="64">
        <v>33</v>
      </c>
      <c r="F90" s="64">
        <v>28</v>
      </c>
      <c r="G90" s="64">
        <v>6</v>
      </c>
      <c r="J90" s="63" t="s">
        <v>38</v>
      </c>
      <c r="K90" s="64">
        <v>17</v>
      </c>
      <c r="L90" s="64">
        <v>43</v>
      </c>
      <c r="M90" s="64">
        <v>163</v>
      </c>
      <c r="N90" s="64">
        <v>7</v>
      </c>
      <c r="O90" s="64">
        <v>86</v>
      </c>
      <c r="P90" s="64">
        <v>51</v>
      </c>
    </row>
    <row r="91" spans="1:16" x14ac:dyDescent="0.2">
      <c r="A91" s="63" t="s">
        <v>112</v>
      </c>
      <c r="B91" s="64">
        <v>6</v>
      </c>
      <c r="C91" s="64">
        <v>12</v>
      </c>
      <c r="D91" s="64">
        <v>37</v>
      </c>
      <c r="E91" s="64">
        <v>31</v>
      </c>
      <c r="F91" s="64">
        <v>8</v>
      </c>
      <c r="G91" s="64">
        <v>5</v>
      </c>
    </row>
    <row r="92" spans="1:16" x14ac:dyDescent="0.2">
      <c r="A92" s="63" t="s">
        <v>98</v>
      </c>
      <c r="B92" s="64">
        <v>100</v>
      </c>
      <c r="C92" s="64">
        <v>193</v>
      </c>
      <c r="D92" s="64">
        <v>34</v>
      </c>
      <c r="E92" s="64">
        <v>1</v>
      </c>
      <c r="F92" s="64">
        <v>12</v>
      </c>
      <c r="G92" s="64">
        <v>8</v>
      </c>
      <c r="J92" s="133" t="s">
        <v>24</v>
      </c>
      <c r="K92" s="69" t="s">
        <v>1016</v>
      </c>
      <c r="L92" s="69" t="s">
        <v>1017</v>
      </c>
      <c r="M92" s="69" t="s">
        <v>1018</v>
      </c>
      <c r="N92" s="69" t="s">
        <v>1019</v>
      </c>
      <c r="O92" s="69" t="s">
        <v>1020</v>
      </c>
      <c r="P92" s="106" t="s">
        <v>1021</v>
      </c>
    </row>
    <row r="93" spans="1:16" x14ac:dyDescent="0.2">
      <c r="A93" s="63" t="s">
        <v>69</v>
      </c>
      <c r="B93" s="64">
        <v>14</v>
      </c>
      <c r="C93" s="64">
        <v>151</v>
      </c>
      <c r="D93" s="64">
        <v>8</v>
      </c>
      <c r="E93" s="64">
        <v>6</v>
      </c>
      <c r="F93" s="64">
        <v>3</v>
      </c>
      <c r="G93" s="64">
        <v>10</v>
      </c>
      <c r="J93" s="58" t="s">
        <v>15</v>
      </c>
      <c r="K93" s="59">
        <v>645</v>
      </c>
      <c r="L93" s="59">
        <v>835</v>
      </c>
      <c r="M93" s="59">
        <v>810</v>
      </c>
      <c r="N93" s="59">
        <v>419</v>
      </c>
      <c r="O93" s="59">
        <v>474</v>
      </c>
      <c r="P93" s="59">
        <v>0</v>
      </c>
    </row>
    <row r="94" spans="1:16" x14ac:dyDescent="0.2">
      <c r="A94" s="63" t="s">
        <v>79</v>
      </c>
      <c r="B94" s="64">
        <v>184</v>
      </c>
      <c r="C94" s="64">
        <v>51</v>
      </c>
      <c r="D94" s="64">
        <v>35</v>
      </c>
      <c r="E94" s="64">
        <v>5</v>
      </c>
      <c r="F94" s="64">
        <v>6</v>
      </c>
      <c r="G94" s="64">
        <v>5</v>
      </c>
      <c r="J94" s="63" t="s">
        <v>16</v>
      </c>
      <c r="K94" s="64">
        <v>140</v>
      </c>
      <c r="L94" s="64">
        <v>115</v>
      </c>
      <c r="M94" s="64">
        <v>86</v>
      </c>
      <c r="N94" s="64">
        <v>69</v>
      </c>
      <c r="O94" s="64">
        <v>67</v>
      </c>
      <c r="P94" s="64">
        <v>0</v>
      </c>
    </row>
    <row r="95" spans="1:16" x14ac:dyDescent="0.2">
      <c r="A95" s="63" t="s">
        <v>93</v>
      </c>
      <c r="B95" s="64">
        <v>2</v>
      </c>
      <c r="C95" s="64">
        <v>88</v>
      </c>
      <c r="D95" s="64">
        <v>10</v>
      </c>
      <c r="E95" s="64">
        <v>6</v>
      </c>
      <c r="F95" s="64">
        <v>31</v>
      </c>
      <c r="G95" s="64">
        <v>14</v>
      </c>
      <c r="J95" s="58" t="s">
        <v>14</v>
      </c>
      <c r="K95" s="59">
        <v>266</v>
      </c>
      <c r="L95" s="59">
        <v>488</v>
      </c>
      <c r="M95" s="59">
        <v>277</v>
      </c>
      <c r="N95" s="59">
        <v>146</v>
      </c>
      <c r="O95" s="59">
        <v>186</v>
      </c>
      <c r="P95" s="59">
        <v>28</v>
      </c>
    </row>
    <row r="96" spans="1:16" x14ac:dyDescent="0.2">
      <c r="A96" s="63" t="s">
        <v>94</v>
      </c>
      <c r="B96" s="64">
        <v>17</v>
      </c>
      <c r="C96" s="64">
        <v>43</v>
      </c>
      <c r="D96" s="64">
        <v>163</v>
      </c>
      <c r="E96" s="64">
        <v>7</v>
      </c>
      <c r="F96" s="64">
        <v>86</v>
      </c>
      <c r="G96" s="64">
        <v>51</v>
      </c>
      <c r="J96" s="58" t="s">
        <v>120</v>
      </c>
      <c r="K96" s="59">
        <v>363</v>
      </c>
      <c r="L96" s="59">
        <v>488</v>
      </c>
      <c r="M96" s="59">
        <v>277</v>
      </c>
      <c r="N96" s="59">
        <v>146</v>
      </c>
      <c r="O96" s="59">
        <v>186</v>
      </c>
      <c r="P96" s="59">
        <v>47</v>
      </c>
    </row>
    <row r="97" spans="1:16" x14ac:dyDescent="0.2">
      <c r="A97" s="63" t="s">
        <v>110</v>
      </c>
      <c r="B97" s="64">
        <v>71</v>
      </c>
      <c r="C97" s="64">
        <v>111</v>
      </c>
      <c r="D97" s="64">
        <v>37</v>
      </c>
      <c r="E97" s="64">
        <v>2</v>
      </c>
      <c r="F97" s="64">
        <v>4</v>
      </c>
      <c r="G97" s="64">
        <v>0</v>
      </c>
      <c r="J97" s="70" t="s">
        <v>17</v>
      </c>
      <c r="K97" s="71">
        <v>345</v>
      </c>
      <c r="L97" s="71">
        <v>97</v>
      </c>
      <c r="M97" s="71">
        <v>133</v>
      </c>
      <c r="N97" s="71">
        <v>144</v>
      </c>
      <c r="O97" s="71">
        <v>68</v>
      </c>
      <c r="P97" s="71">
        <v>27</v>
      </c>
    </row>
    <row r="98" spans="1:16" x14ac:dyDescent="0.2">
      <c r="A98" s="63" t="s">
        <v>168</v>
      </c>
      <c r="B98" s="64">
        <v>39</v>
      </c>
      <c r="C98" s="64">
        <v>91</v>
      </c>
      <c r="D98" s="64">
        <v>5</v>
      </c>
      <c r="E98" s="64">
        <v>12</v>
      </c>
      <c r="F98" s="64">
        <v>0</v>
      </c>
      <c r="G98" s="64">
        <v>0</v>
      </c>
      <c r="J98" s="70" t="s">
        <v>18</v>
      </c>
      <c r="K98" s="71">
        <v>382</v>
      </c>
      <c r="L98" s="71">
        <v>32</v>
      </c>
      <c r="M98" s="71">
        <v>277</v>
      </c>
      <c r="N98" s="71">
        <v>256</v>
      </c>
      <c r="O98" s="71">
        <v>68</v>
      </c>
      <c r="P98" s="71">
        <v>10</v>
      </c>
    </row>
    <row r="99" spans="1:16" x14ac:dyDescent="0.2">
      <c r="A99" s="63" t="s">
        <v>114</v>
      </c>
      <c r="B99" s="64">
        <v>6</v>
      </c>
      <c r="C99" s="64">
        <v>51</v>
      </c>
      <c r="D99" s="64">
        <v>5</v>
      </c>
      <c r="E99" s="64">
        <v>15</v>
      </c>
      <c r="F99" s="64">
        <v>12</v>
      </c>
      <c r="G99" s="64">
        <v>3</v>
      </c>
      <c r="J99" s="67" t="s">
        <v>19</v>
      </c>
      <c r="K99" s="64">
        <v>25</v>
      </c>
      <c r="L99" s="64">
        <v>25</v>
      </c>
      <c r="M99" s="64">
        <v>35</v>
      </c>
      <c r="N99" s="64">
        <v>30</v>
      </c>
      <c r="O99" s="64">
        <v>28</v>
      </c>
      <c r="P99" s="64">
        <v>0</v>
      </c>
    </row>
    <row r="100" spans="1:16" x14ac:dyDescent="0.2">
      <c r="A100" s="63" t="s">
        <v>184</v>
      </c>
      <c r="B100" s="64">
        <v>87</v>
      </c>
      <c r="C100" s="64">
        <v>41</v>
      </c>
      <c r="D100" s="64">
        <v>0</v>
      </c>
      <c r="E100" s="64">
        <v>0</v>
      </c>
      <c r="F100" s="64">
        <v>0</v>
      </c>
      <c r="G100" s="64">
        <v>23</v>
      </c>
      <c r="J100" s="63" t="s">
        <v>38</v>
      </c>
      <c r="K100" s="64">
        <v>71</v>
      </c>
      <c r="L100" s="64">
        <v>111</v>
      </c>
      <c r="M100" s="64">
        <v>37</v>
      </c>
      <c r="N100" s="64">
        <v>2</v>
      </c>
      <c r="O100" s="64">
        <v>4</v>
      </c>
      <c r="P100" s="64">
        <v>0</v>
      </c>
    </row>
    <row r="101" spans="1:16" x14ac:dyDescent="0.2">
      <c r="B101" s="76">
        <f t="shared" ref="B101:G101" si="4">SUM(B88:B100)</f>
        <v>659</v>
      </c>
      <c r="C101" s="76">
        <f t="shared" si="4"/>
        <v>1015</v>
      </c>
      <c r="D101" s="76">
        <f t="shared" si="4"/>
        <v>479</v>
      </c>
      <c r="E101" s="76">
        <f t="shared" si="4"/>
        <v>124</v>
      </c>
      <c r="F101" s="76">
        <f t="shared" si="4"/>
        <v>205</v>
      </c>
      <c r="G101" s="76">
        <f t="shared" si="4"/>
        <v>144</v>
      </c>
    </row>
    <row r="103" spans="1:16" x14ac:dyDescent="0.2">
      <c r="A103" s="653" t="s">
        <v>72</v>
      </c>
      <c r="B103" s="654"/>
      <c r="C103" s="654"/>
      <c r="D103" s="654"/>
      <c r="E103" s="655"/>
      <c r="F103" s="100"/>
      <c r="G103" s="100"/>
      <c r="J103" s="133" t="s">
        <v>76</v>
      </c>
      <c r="K103" s="69" t="s">
        <v>1016</v>
      </c>
      <c r="L103" s="69" t="s">
        <v>1017</v>
      </c>
      <c r="M103" s="69" t="s">
        <v>1018</v>
      </c>
      <c r="N103" s="69" t="s">
        <v>1019</v>
      </c>
      <c r="O103" s="69" t="s">
        <v>1020</v>
      </c>
      <c r="P103" s="106" t="s">
        <v>1021</v>
      </c>
    </row>
    <row r="104" spans="1:16" x14ac:dyDescent="0.2">
      <c r="A104" s="72" t="s">
        <v>95</v>
      </c>
      <c r="B104" s="73" t="s">
        <v>1016</v>
      </c>
      <c r="C104" s="73" t="s">
        <v>1017</v>
      </c>
      <c r="D104" s="73" t="s">
        <v>1018</v>
      </c>
      <c r="E104" s="73" t="s">
        <v>1019</v>
      </c>
      <c r="F104" s="108" t="s">
        <v>1022</v>
      </c>
      <c r="G104" s="108" t="s">
        <v>1021</v>
      </c>
      <c r="J104" s="58" t="s">
        <v>15</v>
      </c>
      <c r="K104" s="59">
        <v>27</v>
      </c>
      <c r="L104" s="59">
        <v>569</v>
      </c>
      <c r="M104" s="59">
        <v>523</v>
      </c>
      <c r="N104" s="59">
        <v>172</v>
      </c>
      <c r="O104" s="59">
        <v>134</v>
      </c>
      <c r="P104" s="59">
        <v>184</v>
      </c>
    </row>
    <row r="105" spans="1:16" x14ac:dyDescent="0.2">
      <c r="A105" s="70" t="s">
        <v>99</v>
      </c>
      <c r="B105" s="71">
        <v>636</v>
      </c>
      <c r="C105" s="71">
        <v>338</v>
      </c>
      <c r="D105" s="71">
        <v>145</v>
      </c>
      <c r="E105" s="71">
        <v>93</v>
      </c>
      <c r="F105" s="71">
        <v>18</v>
      </c>
      <c r="G105" s="71">
        <v>69</v>
      </c>
      <c r="J105" s="63" t="s">
        <v>16</v>
      </c>
      <c r="K105" s="64">
        <v>12</v>
      </c>
      <c r="L105" s="64">
        <v>51</v>
      </c>
      <c r="M105" s="64">
        <v>45</v>
      </c>
      <c r="N105" s="64">
        <v>42</v>
      </c>
      <c r="O105" s="64">
        <v>41</v>
      </c>
      <c r="P105" s="64">
        <v>47</v>
      </c>
    </row>
    <row r="106" spans="1:16" x14ac:dyDescent="0.2">
      <c r="A106" s="74" t="s">
        <v>111</v>
      </c>
      <c r="B106" s="71">
        <v>427</v>
      </c>
      <c r="C106" s="71">
        <v>223</v>
      </c>
      <c r="D106" s="71">
        <v>602</v>
      </c>
      <c r="E106" s="71">
        <v>325</v>
      </c>
      <c r="F106" s="71">
        <v>134</v>
      </c>
      <c r="G106" s="71">
        <v>269</v>
      </c>
      <c r="J106" s="58" t="s">
        <v>14</v>
      </c>
      <c r="K106" s="59">
        <v>113</v>
      </c>
      <c r="L106" s="59">
        <v>125</v>
      </c>
      <c r="M106" s="59">
        <v>260</v>
      </c>
      <c r="N106" s="59">
        <v>132</v>
      </c>
      <c r="O106" s="59">
        <v>38</v>
      </c>
      <c r="P106" s="59">
        <v>118</v>
      </c>
    </row>
    <row r="107" spans="1:16" x14ac:dyDescent="0.2">
      <c r="A107" s="70" t="s">
        <v>97</v>
      </c>
      <c r="B107" s="71">
        <v>120</v>
      </c>
      <c r="C107" s="71">
        <v>125</v>
      </c>
      <c r="D107" s="71">
        <v>70</v>
      </c>
      <c r="E107" s="71">
        <v>91</v>
      </c>
      <c r="F107" s="71">
        <v>43</v>
      </c>
      <c r="G107" s="71">
        <v>54</v>
      </c>
      <c r="J107" s="58" t="s">
        <v>120</v>
      </c>
      <c r="K107" s="59">
        <v>119</v>
      </c>
      <c r="L107" s="59">
        <v>118</v>
      </c>
      <c r="M107" s="59">
        <v>260</v>
      </c>
      <c r="N107" s="59">
        <v>115</v>
      </c>
      <c r="O107" s="59">
        <v>37</v>
      </c>
      <c r="P107" s="59">
        <v>118</v>
      </c>
    </row>
    <row r="108" spans="1:16" x14ac:dyDescent="0.2">
      <c r="A108" s="75" t="s">
        <v>112</v>
      </c>
      <c r="B108" s="71">
        <v>24</v>
      </c>
      <c r="C108" s="71">
        <v>11</v>
      </c>
      <c r="D108" s="71">
        <v>119</v>
      </c>
      <c r="E108" s="71">
        <v>158</v>
      </c>
      <c r="F108" s="71">
        <v>69</v>
      </c>
      <c r="G108" s="71">
        <v>81</v>
      </c>
      <c r="J108" s="70" t="s">
        <v>17</v>
      </c>
      <c r="K108" s="71">
        <v>24</v>
      </c>
      <c r="L108" s="71">
        <v>67</v>
      </c>
      <c r="M108" s="71">
        <v>132</v>
      </c>
      <c r="N108" s="71">
        <v>87</v>
      </c>
      <c r="O108" s="71">
        <v>29</v>
      </c>
      <c r="P108" s="71">
        <v>55</v>
      </c>
    </row>
    <row r="109" spans="1:16" x14ac:dyDescent="0.2">
      <c r="A109" s="70" t="s">
        <v>98</v>
      </c>
      <c r="B109" s="71">
        <v>720</v>
      </c>
      <c r="C109" s="71">
        <v>125</v>
      </c>
      <c r="D109" s="71">
        <v>356</v>
      </c>
      <c r="E109" s="71">
        <v>111</v>
      </c>
      <c r="F109" s="71">
        <v>54</v>
      </c>
      <c r="G109" s="71">
        <v>75</v>
      </c>
      <c r="J109" s="70" t="s">
        <v>18</v>
      </c>
      <c r="K109" s="71">
        <v>18</v>
      </c>
      <c r="L109" s="71">
        <v>11</v>
      </c>
      <c r="M109" s="71">
        <v>54</v>
      </c>
      <c r="N109" s="71">
        <v>247</v>
      </c>
      <c r="O109" s="71">
        <v>65</v>
      </c>
      <c r="P109" s="71">
        <v>31</v>
      </c>
    </row>
    <row r="110" spans="1:16" x14ac:dyDescent="0.2">
      <c r="A110" s="75" t="s">
        <v>69</v>
      </c>
      <c r="B110" s="71">
        <v>32</v>
      </c>
      <c r="C110" s="71">
        <v>161</v>
      </c>
      <c r="D110" s="71">
        <v>882</v>
      </c>
      <c r="E110" s="71">
        <v>438</v>
      </c>
      <c r="F110" s="71">
        <v>128</v>
      </c>
      <c r="G110" s="71">
        <v>126</v>
      </c>
      <c r="J110" s="67" t="s">
        <v>19</v>
      </c>
      <c r="K110" s="64">
        <v>9</v>
      </c>
      <c r="L110" s="64">
        <v>25</v>
      </c>
      <c r="M110" s="64">
        <v>28</v>
      </c>
      <c r="N110" s="64">
        <v>33</v>
      </c>
      <c r="O110" s="64">
        <v>34</v>
      </c>
      <c r="P110" s="64">
        <v>37</v>
      </c>
    </row>
    <row r="111" spans="1:16" x14ac:dyDescent="0.2">
      <c r="A111" s="75" t="s">
        <v>79</v>
      </c>
      <c r="B111" s="71">
        <v>11</v>
      </c>
      <c r="C111" s="71">
        <v>178</v>
      </c>
      <c r="D111" s="71">
        <v>58</v>
      </c>
      <c r="E111" s="71">
        <v>83</v>
      </c>
      <c r="F111" s="71">
        <v>26</v>
      </c>
      <c r="G111" s="71">
        <v>25</v>
      </c>
      <c r="J111" s="63" t="s">
        <v>38</v>
      </c>
      <c r="K111" s="64">
        <v>6</v>
      </c>
      <c r="L111" s="64">
        <v>51</v>
      </c>
      <c r="M111" s="64">
        <v>5</v>
      </c>
      <c r="N111" s="64">
        <v>15</v>
      </c>
      <c r="O111" s="64">
        <v>12</v>
      </c>
      <c r="P111" s="64">
        <v>3</v>
      </c>
    </row>
    <row r="112" spans="1:16" x14ac:dyDescent="0.2">
      <c r="A112" s="70" t="s">
        <v>93</v>
      </c>
      <c r="B112" s="71">
        <v>295</v>
      </c>
      <c r="C112" s="71">
        <v>205</v>
      </c>
      <c r="D112" s="71">
        <v>254</v>
      </c>
      <c r="E112" s="71">
        <v>60</v>
      </c>
      <c r="F112" s="71">
        <v>22</v>
      </c>
      <c r="G112" s="71">
        <v>68</v>
      </c>
    </row>
    <row r="113" spans="1:16" ht="24" x14ac:dyDescent="0.2">
      <c r="A113" s="70" t="s">
        <v>94</v>
      </c>
      <c r="B113" s="71">
        <v>75</v>
      </c>
      <c r="C113" s="71">
        <v>29</v>
      </c>
      <c r="D113" s="71">
        <v>21</v>
      </c>
      <c r="E113" s="71">
        <v>146</v>
      </c>
      <c r="F113" s="71">
        <v>21</v>
      </c>
      <c r="G113" s="71">
        <v>37</v>
      </c>
      <c r="J113" s="134" t="s">
        <v>187</v>
      </c>
      <c r="K113" s="69" t="s">
        <v>1016</v>
      </c>
      <c r="L113" s="69" t="s">
        <v>1017</v>
      </c>
      <c r="M113" s="69" t="s">
        <v>1018</v>
      </c>
      <c r="N113" s="69" t="s">
        <v>1019</v>
      </c>
      <c r="O113" s="69" t="s">
        <v>1020</v>
      </c>
      <c r="P113" s="106" t="s">
        <v>1021</v>
      </c>
    </row>
    <row r="114" spans="1:16" x14ac:dyDescent="0.2">
      <c r="A114" s="70" t="s">
        <v>110</v>
      </c>
      <c r="B114" s="71">
        <v>345</v>
      </c>
      <c r="C114" s="71">
        <v>97</v>
      </c>
      <c r="D114" s="71">
        <v>133</v>
      </c>
      <c r="E114" s="71">
        <v>144</v>
      </c>
      <c r="F114" s="71">
        <v>68</v>
      </c>
      <c r="G114" s="71">
        <v>27</v>
      </c>
      <c r="J114" s="58" t="s">
        <v>15</v>
      </c>
      <c r="K114" s="59">
        <v>539</v>
      </c>
      <c r="L114" s="59">
        <v>409</v>
      </c>
      <c r="M114" s="59">
        <v>0</v>
      </c>
      <c r="N114" s="59">
        <v>0</v>
      </c>
      <c r="O114" s="59">
        <v>0</v>
      </c>
      <c r="P114" s="59">
        <v>291</v>
      </c>
    </row>
    <row r="115" spans="1:16" x14ac:dyDescent="0.2">
      <c r="A115" s="75" t="s">
        <v>168</v>
      </c>
      <c r="B115" s="71">
        <v>615</v>
      </c>
      <c r="C115" s="71">
        <v>457</v>
      </c>
      <c r="D115" s="71">
        <v>738</v>
      </c>
      <c r="E115" s="71">
        <v>348</v>
      </c>
      <c r="F115" s="71">
        <v>116</v>
      </c>
      <c r="G115" s="71">
        <v>0</v>
      </c>
      <c r="J115" s="63" t="s">
        <v>16</v>
      </c>
      <c r="K115" s="64">
        <v>99</v>
      </c>
      <c r="L115" s="64">
        <v>0</v>
      </c>
      <c r="M115" s="64">
        <v>0</v>
      </c>
      <c r="N115" s="64">
        <v>0</v>
      </c>
      <c r="O115" s="64">
        <v>0</v>
      </c>
      <c r="P115" s="64">
        <v>42</v>
      </c>
    </row>
    <row r="116" spans="1:16" x14ac:dyDescent="0.2">
      <c r="A116" s="75" t="s">
        <v>114</v>
      </c>
      <c r="B116" s="71">
        <v>24</v>
      </c>
      <c r="C116" s="71">
        <v>67</v>
      </c>
      <c r="D116" s="71">
        <v>132</v>
      </c>
      <c r="E116" s="71">
        <v>87</v>
      </c>
      <c r="F116" s="71">
        <v>29</v>
      </c>
      <c r="G116" s="71">
        <v>55</v>
      </c>
      <c r="J116" s="58" t="s">
        <v>14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65</v>
      </c>
    </row>
    <row r="117" spans="1:16" x14ac:dyDescent="0.2">
      <c r="A117" s="70" t="s">
        <v>100</v>
      </c>
      <c r="B117" s="71">
        <v>0</v>
      </c>
      <c r="C117" s="71">
        <v>0</v>
      </c>
      <c r="D117" s="71">
        <v>0</v>
      </c>
      <c r="E117" s="71">
        <v>0</v>
      </c>
      <c r="F117" s="71">
        <v>0</v>
      </c>
      <c r="G117" s="71">
        <v>0</v>
      </c>
      <c r="J117" s="58" t="s">
        <v>120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64</v>
      </c>
    </row>
    <row r="118" spans="1:16" x14ac:dyDescent="0.2">
      <c r="A118" s="70" t="s">
        <v>109</v>
      </c>
      <c r="B118" s="71">
        <v>0</v>
      </c>
      <c r="C118" s="71">
        <v>0</v>
      </c>
      <c r="D118" s="71">
        <v>0</v>
      </c>
      <c r="E118" s="71">
        <v>0</v>
      </c>
      <c r="F118" s="71">
        <v>0</v>
      </c>
      <c r="G118" s="71">
        <v>3</v>
      </c>
      <c r="J118" s="70" t="s">
        <v>17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3</v>
      </c>
    </row>
    <row r="119" spans="1:16" x14ac:dyDescent="0.2">
      <c r="A119" s="70" t="s">
        <v>105</v>
      </c>
      <c r="B119" s="71">
        <v>2006</v>
      </c>
      <c r="C119" s="71">
        <v>581</v>
      </c>
      <c r="D119" s="71">
        <v>502</v>
      </c>
      <c r="E119" s="71">
        <v>0</v>
      </c>
      <c r="F119" s="71">
        <v>0</v>
      </c>
      <c r="G119" s="71">
        <v>0</v>
      </c>
      <c r="J119" s="70" t="s">
        <v>18</v>
      </c>
      <c r="K119" s="71">
        <v>0</v>
      </c>
      <c r="L119" s="71">
        <v>0</v>
      </c>
      <c r="M119" s="71">
        <v>0</v>
      </c>
      <c r="N119" s="71">
        <v>13</v>
      </c>
      <c r="O119" s="71">
        <v>2</v>
      </c>
      <c r="P119" s="71">
        <v>52</v>
      </c>
    </row>
    <row r="120" spans="1:16" x14ac:dyDescent="0.2">
      <c r="B120" s="76">
        <f t="shared" ref="B120:G120" si="5">SUM(B105:B119)</f>
        <v>5330</v>
      </c>
      <c r="C120" s="76">
        <f t="shared" si="5"/>
        <v>2597</v>
      </c>
      <c r="D120" s="76">
        <f t="shared" si="5"/>
        <v>4012</v>
      </c>
      <c r="E120" s="76">
        <f t="shared" si="5"/>
        <v>2084</v>
      </c>
      <c r="F120" s="76">
        <f t="shared" si="5"/>
        <v>728</v>
      </c>
      <c r="G120" s="76">
        <f t="shared" si="5"/>
        <v>889</v>
      </c>
      <c r="J120" s="67" t="s">
        <v>19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18</v>
      </c>
    </row>
    <row r="121" spans="1:16" x14ac:dyDescent="0.2">
      <c r="J121" s="63" t="s">
        <v>38</v>
      </c>
      <c r="K121" s="64">
        <v>87</v>
      </c>
      <c r="L121" s="64">
        <v>41</v>
      </c>
      <c r="M121" s="64">
        <v>0</v>
      </c>
      <c r="N121" s="64">
        <v>0</v>
      </c>
      <c r="O121" s="64">
        <v>0</v>
      </c>
      <c r="P121" s="64">
        <v>23</v>
      </c>
    </row>
    <row r="123" spans="1:16" x14ac:dyDescent="0.2">
      <c r="A123" s="653" t="s">
        <v>18</v>
      </c>
      <c r="B123" s="654"/>
      <c r="C123" s="654"/>
      <c r="D123" s="654"/>
      <c r="E123" s="655"/>
      <c r="J123" s="132" t="s">
        <v>25</v>
      </c>
    </row>
    <row r="124" spans="1:16" x14ac:dyDescent="0.2">
      <c r="A124" s="72" t="s">
        <v>95</v>
      </c>
      <c r="B124" s="73" t="s">
        <v>1016</v>
      </c>
      <c r="C124" s="73" t="s">
        <v>1017</v>
      </c>
      <c r="D124" s="73" t="s">
        <v>1018</v>
      </c>
      <c r="E124" s="73" t="s">
        <v>1019</v>
      </c>
      <c r="F124" s="108" t="s">
        <v>1022</v>
      </c>
      <c r="G124" s="108" t="s">
        <v>1021</v>
      </c>
      <c r="J124" s="68" t="s">
        <v>95</v>
      </c>
      <c r="K124" s="69" t="s">
        <v>1016</v>
      </c>
      <c r="L124" s="69" t="s">
        <v>1017</v>
      </c>
      <c r="M124" s="69" t="s">
        <v>1018</v>
      </c>
      <c r="N124" s="69" t="s">
        <v>1019</v>
      </c>
      <c r="O124" s="69" t="s">
        <v>1020</v>
      </c>
      <c r="P124" s="106" t="s">
        <v>1021</v>
      </c>
    </row>
    <row r="125" spans="1:16" x14ac:dyDescent="0.2">
      <c r="A125" s="70" t="s">
        <v>99</v>
      </c>
      <c r="B125" s="71">
        <v>164</v>
      </c>
      <c r="C125" s="71">
        <v>54</v>
      </c>
      <c r="D125" s="71">
        <v>115</v>
      </c>
      <c r="E125" s="71">
        <v>73</v>
      </c>
      <c r="F125" s="71">
        <v>27</v>
      </c>
      <c r="G125" s="71">
        <v>31</v>
      </c>
      <c r="J125" s="58" t="s">
        <v>15</v>
      </c>
      <c r="K125" s="59">
        <f t="shared" ref="K125:O125" si="6">B33</f>
        <v>10041</v>
      </c>
      <c r="L125" s="59">
        <f t="shared" si="6"/>
        <v>9822</v>
      </c>
      <c r="M125" s="59">
        <f t="shared" si="6"/>
        <v>6506</v>
      </c>
      <c r="N125" s="59">
        <f t="shared" si="6"/>
        <v>3526</v>
      </c>
      <c r="O125" s="59">
        <f t="shared" si="6"/>
        <v>3505</v>
      </c>
      <c r="P125" s="59">
        <f>G33</f>
        <v>3174</v>
      </c>
    </row>
    <row r="126" spans="1:16" x14ac:dyDescent="0.2">
      <c r="A126" s="74" t="s">
        <v>111</v>
      </c>
      <c r="B126" s="71">
        <v>256</v>
      </c>
      <c r="C126" s="71">
        <v>62</v>
      </c>
      <c r="D126" s="71">
        <v>51</v>
      </c>
      <c r="E126" s="71">
        <v>411</v>
      </c>
      <c r="F126" s="71">
        <v>49</v>
      </c>
      <c r="G126" s="71">
        <v>260</v>
      </c>
      <c r="J126" s="63" t="s">
        <v>16</v>
      </c>
      <c r="K126" s="64">
        <f t="shared" ref="K126:P126" si="7">C50</f>
        <v>1325</v>
      </c>
      <c r="L126" s="64">
        <f t="shared" si="7"/>
        <v>1171</v>
      </c>
      <c r="M126" s="64">
        <f t="shared" si="7"/>
        <v>720</v>
      </c>
      <c r="N126" s="64">
        <f t="shared" si="7"/>
        <v>542</v>
      </c>
      <c r="O126" s="64">
        <f t="shared" si="7"/>
        <v>515</v>
      </c>
      <c r="P126" s="64">
        <f t="shared" si="7"/>
        <v>509</v>
      </c>
    </row>
    <row r="127" spans="1:16" x14ac:dyDescent="0.2">
      <c r="A127" s="70" t="s">
        <v>97</v>
      </c>
      <c r="B127" s="71">
        <v>77</v>
      </c>
      <c r="C127" s="71">
        <v>24</v>
      </c>
      <c r="D127" s="71">
        <v>143</v>
      </c>
      <c r="E127" s="71">
        <v>80</v>
      </c>
      <c r="F127" s="71">
        <v>50</v>
      </c>
      <c r="G127" s="71">
        <v>62</v>
      </c>
      <c r="J127" s="58" t="s">
        <v>14</v>
      </c>
      <c r="K127" s="59">
        <f t="shared" ref="K127:P127" si="8">B16</f>
        <v>3052</v>
      </c>
      <c r="L127" s="59">
        <f t="shared" si="8"/>
        <v>3475</v>
      </c>
      <c r="M127" s="59">
        <f t="shared" si="8"/>
        <v>3031</v>
      </c>
      <c r="N127" s="59">
        <f t="shared" si="8"/>
        <v>2408</v>
      </c>
      <c r="O127" s="59">
        <f>F16</f>
        <v>1577</v>
      </c>
      <c r="P127" s="59">
        <f t="shared" si="8"/>
        <v>1602</v>
      </c>
    </row>
    <row r="128" spans="1:16" x14ac:dyDescent="0.2">
      <c r="A128" s="75" t="s">
        <v>112</v>
      </c>
      <c r="B128" s="71">
        <v>6</v>
      </c>
      <c r="C128" s="71">
        <v>9</v>
      </c>
      <c r="D128" s="71">
        <v>46</v>
      </c>
      <c r="E128" s="71">
        <v>233</v>
      </c>
      <c r="F128" s="71">
        <v>126</v>
      </c>
      <c r="G128" s="71">
        <v>69</v>
      </c>
      <c r="J128" s="58" t="s">
        <v>120</v>
      </c>
      <c r="K128" s="59">
        <v>4895</v>
      </c>
      <c r="L128" s="59">
        <v>5755</v>
      </c>
      <c r="M128" s="59">
        <v>3446</v>
      </c>
      <c r="N128" s="59">
        <f>L152</f>
        <v>2129</v>
      </c>
      <c r="O128" s="59">
        <f>M152</f>
        <v>1523</v>
      </c>
      <c r="P128" s="59">
        <f>N152</f>
        <v>1594</v>
      </c>
    </row>
    <row r="129" spans="1:16" x14ac:dyDescent="0.2">
      <c r="A129" s="70" t="s">
        <v>98</v>
      </c>
      <c r="B129" s="71">
        <v>179</v>
      </c>
      <c r="C129" s="71">
        <v>126</v>
      </c>
      <c r="D129" s="71">
        <v>185</v>
      </c>
      <c r="E129" s="71">
        <v>148</v>
      </c>
      <c r="F129" s="71">
        <v>93</v>
      </c>
      <c r="G129" s="71">
        <v>126</v>
      </c>
      <c r="J129" s="70" t="s">
        <v>17</v>
      </c>
      <c r="K129" s="71">
        <f t="shared" ref="K129:P129" si="9">B120</f>
        <v>5330</v>
      </c>
      <c r="L129" s="71">
        <f t="shared" si="9"/>
        <v>2597</v>
      </c>
      <c r="M129" s="71">
        <f t="shared" si="9"/>
        <v>4012</v>
      </c>
      <c r="N129" s="71">
        <f t="shared" si="9"/>
        <v>2084</v>
      </c>
      <c r="O129" s="71">
        <f t="shared" si="9"/>
        <v>728</v>
      </c>
      <c r="P129" s="71">
        <f t="shared" si="9"/>
        <v>889</v>
      </c>
    </row>
    <row r="130" spans="1:16" x14ac:dyDescent="0.2">
      <c r="A130" s="75" t="s">
        <v>69</v>
      </c>
      <c r="B130" s="71">
        <v>90</v>
      </c>
      <c r="C130" s="71">
        <v>143</v>
      </c>
      <c r="D130" s="71">
        <v>391</v>
      </c>
      <c r="E130" s="71">
        <v>461</v>
      </c>
      <c r="F130" s="71">
        <v>179</v>
      </c>
      <c r="G130" s="71">
        <v>156</v>
      </c>
      <c r="J130" s="70" t="s">
        <v>18</v>
      </c>
      <c r="K130" s="71">
        <f t="shared" ref="K130:P130" si="10">B139</f>
        <v>5022</v>
      </c>
      <c r="L130" s="71">
        <f t="shared" si="10"/>
        <v>2427</v>
      </c>
      <c r="M130" s="71">
        <f t="shared" si="10"/>
        <v>2449</v>
      </c>
      <c r="N130" s="71">
        <f t="shared" si="10"/>
        <v>2594</v>
      </c>
      <c r="O130" s="71">
        <f t="shared" si="10"/>
        <v>990</v>
      </c>
      <c r="P130" s="71">
        <f t="shared" si="10"/>
        <v>892</v>
      </c>
    </row>
    <row r="131" spans="1:16" x14ac:dyDescent="0.2">
      <c r="A131" s="75" t="s">
        <v>79</v>
      </c>
      <c r="B131" s="71">
        <v>31</v>
      </c>
      <c r="C131" s="71">
        <v>77</v>
      </c>
      <c r="D131" s="71">
        <v>82</v>
      </c>
      <c r="E131" s="71">
        <v>136</v>
      </c>
      <c r="F131" s="71">
        <v>59</v>
      </c>
      <c r="G131" s="71">
        <v>34</v>
      </c>
      <c r="J131" s="67" t="s">
        <v>19</v>
      </c>
      <c r="K131" s="64">
        <f t="shared" ref="K131:P131" si="11">C158</f>
        <v>333</v>
      </c>
      <c r="L131" s="64">
        <f t="shared" si="11"/>
        <v>362</v>
      </c>
      <c r="M131" s="64">
        <f t="shared" si="11"/>
        <v>329</v>
      </c>
      <c r="N131" s="64">
        <f t="shared" si="11"/>
        <v>275</v>
      </c>
      <c r="O131" s="64">
        <f t="shared" si="11"/>
        <v>270</v>
      </c>
      <c r="P131" s="64">
        <f t="shared" si="11"/>
        <v>283</v>
      </c>
    </row>
    <row r="132" spans="1:16" x14ac:dyDescent="0.2">
      <c r="A132" s="70" t="s">
        <v>93</v>
      </c>
      <c r="B132" s="71">
        <v>297</v>
      </c>
      <c r="C132" s="71">
        <v>49</v>
      </c>
      <c r="D132" s="71">
        <v>210</v>
      </c>
      <c r="E132" s="71">
        <v>161</v>
      </c>
      <c r="F132" s="71">
        <v>26</v>
      </c>
      <c r="G132" s="71">
        <v>50</v>
      </c>
      <c r="J132" s="63" t="s">
        <v>793</v>
      </c>
      <c r="K132" s="64">
        <f>B84</f>
        <v>863</v>
      </c>
      <c r="L132" s="64">
        <f>C84</f>
        <v>1213</v>
      </c>
      <c r="M132" s="64">
        <f t="shared" ref="M132:P132" si="12">D84</f>
        <v>545</v>
      </c>
      <c r="N132" s="64">
        <f t="shared" si="12"/>
        <v>141</v>
      </c>
      <c r="O132" s="64">
        <f t="shared" si="12"/>
        <v>322</v>
      </c>
      <c r="P132" s="64">
        <f t="shared" si="12"/>
        <v>146</v>
      </c>
    </row>
    <row r="133" spans="1:16" x14ac:dyDescent="0.2">
      <c r="A133" s="70" t="s">
        <v>94</v>
      </c>
      <c r="B133" s="71">
        <v>115</v>
      </c>
      <c r="C133" s="71">
        <v>593</v>
      </c>
      <c r="D133" s="71">
        <v>206</v>
      </c>
      <c r="E133" s="71">
        <v>57</v>
      </c>
      <c r="F133" s="71">
        <v>146</v>
      </c>
      <c r="G133" s="71">
        <v>11</v>
      </c>
    </row>
    <row r="134" spans="1:16" x14ac:dyDescent="0.2">
      <c r="A134" s="70" t="s">
        <v>110</v>
      </c>
      <c r="B134" s="71">
        <v>382</v>
      </c>
      <c r="C134" s="71">
        <v>32</v>
      </c>
      <c r="D134" s="71">
        <v>277</v>
      </c>
      <c r="E134" s="71">
        <v>256</v>
      </c>
      <c r="F134" s="71">
        <v>68</v>
      </c>
      <c r="G134" s="71">
        <v>10</v>
      </c>
    </row>
    <row r="135" spans="1:16" x14ac:dyDescent="0.2">
      <c r="A135" s="75" t="s">
        <v>168</v>
      </c>
      <c r="B135" s="71">
        <v>176</v>
      </c>
      <c r="C135" s="71">
        <v>93</v>
      </c>
      <c r="D135" s="71">
        <v>182</v>
      </c>
      <c r="E135" s="71">
        <v>153</v>
      </c>
      <c r="F135" s="71">
        <v>50</v>
      </c>
      <c r="G135" s="71">
        <v>0</v>
      </c>
      <c r="J135" s="650" t="s">
        <v>26</v>
      </c>
      <c r="K135" s="651"/>
      <c r="L135" s="93"/>
      <c r="M135" s="93"/>
      <c r="N135" s="93"/>
    </row>
    <row r="136" spans="1:16" x14ac:dyDescent="0.2">
      <c r="A136" s="75" t="s">
        <v>114</v>
      </c>
      <c r="B136" s="71">
        <v>18</v>
      </c>
      <c r="C136" s="71">
        <v>11</v>
      </c>
      <c r="D136" s="71">
        <v>54</v>
      </c>
      <c r="E136" s="71">
        <v>247</v>
      </c>
      <c r="F136" s="71">
        <v>65</v>
      </c>
      <c r="G136" s="71">
        <v>31</v>
      </c>
      <c r="J136" s="138"/>
      <c r="K136" s="139" t="s">
        <v>95</v>
      </c>
      <c r="L136" s="62" t="s">
        <v>1023</v>
      </c>
      <c r="M136" s="62" t="s">
        <v>1022</v>
      </c>
      <c r="N136" s="65" t="s">
        <v>1021</v>
      </c>
    </row>
    <row r="137" spans="1:16" x14ac:dyDescent="0.2">
      <c r="A137" s="70" t="s">
        <v>109</v>
      </c>
      <c r="B137" s="71">
        <v>0</v>
      </c>
      <c r="C137" s="71">
        <v>0</v>
      </c>
      <c r="D137" s="71">
        <v>0</v>
      </c>
      <c r="E137" s="71">
        <v>13</v>
      </c>
      <c r="F137" s="71">
        <v>2</v>
      </c>
      <c r="G137" s="71">
        <v>52</v>
      </c>
      <c r="J137" s="384" t="s">
        <v>60</v>
      </c>
      <c r="K137" s="385" t="s">
        <v>99</v>
      </c>
      <c r="L137" s="386">
        <v>85</v>
      </c>
      <c r="M137" s="386">
        <v>42</v>
      </c>
      <c r="N137" s="386">
        <v>61</v>
      </c>
    </row>
    <row r="138" spans="1:16" x14ac:dyDescent="0.2">
      <c r="A138" s="70" t="s">
        <v>105</v>
      </c>
      <c r="B138" s="71">
        <v>3231</v>
      </c>
      <c r="C138" s="71">
        <v>1154</v>
      </c>
      <c r="D138" s="71">
        <v>507</v>
      </c>
      <c r="E138" s="71">
        <v>165</v>
      </c>
      <c r="F138" s="71">
        <v>50</v>
      </c>
      <c r="G138" s="71">
        <v>0</v>
      </c>
      <c r="J138" s="384"/>
      <c r="K138" s="385" t="s">
        <v>111</v>
      </c>
      <c r="L138" s="386">
        <v>268</v>
      </c>
      <c r="M138" s="386">
        <v>363</v>
      </c>
      <c r="N138" s="386">
        <v>353</v>
      </c>
    </row>
    <row r="139" spans="1:16" x14ac:dyDescent="0.2">
      <c r="B139" s="76">
        <f t="shared" ref="B139:G139" si="13">SUM(B125:B138)</f>
        <v>5022</v>
      </c>
      <c r="C139" s="76">
        <f t="shared" si="13"/>
        <v>2427</v>
      </c>
      <c r="D139" s="76">
        <f t="shared" si="13"/>
        <v>2449</v>
      </c>
      <c r="E139" s="76">
        <f t="shared" si="13"/>
        <v>2594</v>
      </c>
      <c r="F139" s="76">
        <f t="shared" si="13"/>
        <v>990</v>
      </c>
      <c r="G139" s="76">
        <f t="shared" si="13"/>
        <v>892</v>
      </c>
      <c r="J139" s="384"/>
      <c r="K139" s="385" t="s">
        <v>69</v>
      </c>
      <c r="L139" s="386">
        <v>439</v>
      </c>
      <c r="M139" s="386">
        <v>237</v>
      </c>
      <c r="N139" s="386">
        <v>211</v>
      </c>
    </row>
    <row r="140" spans="1:16" x14ac:dyDescent="0.2">
      <c r="J140" s="384"/>
      <c r="K140" s="385" t="s">
        <v>93</v>
      </c>
      <c r="L140" s="386">
        <v>192</v>
      </c>
      <c r="M140" s="386">
        <v>58</v>
      </c>
      <c r="N140" s="386">
        <v>83</v>
      </c>
    </row>
    <row r="141" spans="1:16" x14ac:dyDescent="0.2">
      <c r="J141" s="387"/>
      <c r="K141" s="388" t="s">
        <v>168</v>
      </c>
      <c r="L141" s="386">
        <v>221</v>
      </c>
      <c r="M141" s="386">
        <v>133</v>
      </c>
      <c r="N141" s="386">
        <v>0</v>
      </c>
    </row>
    <row r="142" spans="1:16" x14ac:dyDescent="0.2">
      <c r="B142" s="640" t="s">
        <v>56</v>
      </c>
      <c r="C142" s="640"/>
      <c r="D142" s="640"/>
      <c r="E142" s="640"/>
      <c r="F142" s="640"/>
      <c r="G142" s="640"/>
      <c r="H142" s="97"/>
      <c r="J142" s="387"/>
      <c r="K142" s="385" t="s">
        <v>114</v>
      </c>
      <c r="L142" s="386">
        <v>115</v>
      </c>
      <c r="M142" s="386">
        <v>37</v>
      </c>
      <c r="N142" s="386">
        <v>118</v>
      </c>
    </row>
    <row r="143" spans="1:16" x14ac:dyDescent="0.2">
      <c r="B143" s="107" t="s">
        <v>95</v>
      </c>
      <c r="C143" s="108" t="s">
        <v>1016</v>
      </c>
      <c r="D143" s="108" t="s">
        <v>1017</v>
      </c>
      <c r="E143" s="108" t="s">
        <v>1018</v>
      </c>
      <c r="F143" s="108" t="s">
        <v>1019</v>
      </c>
      <c r="G143" s="108" t="s">
        <v>1022</v>
      </c>
      <c r="H143" s="108" t="s">
        <v>1021</v>
      </c>
      <c r="J143" s="57" t="s">
        <v>59</v>
      </c>
      <c r="K143" s="63" t="s">
        <v>97</v>
      </c>
      <c r="L143" s="64">
        <v>92</v>
      </c>
      <c r="M143" s="64">
        <v>54</v>
      </c>
      <c r="N143" s="64">
        <v>161</v>
      </c>
    </row>
    <row r="144" spans="1:16" x14ac:dyDescent="0.2">
      <c r="A144" s="57" t="s">
        <v>60</v>
      </c>
      <c r="B144" s="137" t="s">
        <v>99</v>
      </c>
      <c r="C144" s="392">
        <v>39</v>
      </c>
      <c r="D144" s="392">
        <v>42</v>
      </c>
      <c r="E144" s="392">
        <v>29</v>
      </c>
      <c r="F144" s="392">
        <v>23</v>
      </c>
      <c r="G144" s="392">
        <v>39</v>
      </c>
      <c r="H144" s="392">
        <v>36</v>
      </c>
      <c r="K144" s="140" t="s">
        <v>112</v>
      </c>
      <c r="L144" s="64">
        <v>155</v>
      </c>
      <c r="M144" s="64">
        <v>131</v>
      </c>
      <c r="N144" s="64">
        <v>161</v>
      </c>
    </row>
    <row r="145" spans="1:14" x14ac:dyDescent="0.2">
      <c r="B145" s="137" t="s">
        <v>111</v>
      </c>
      <c r="C145" s="392">
        <v>22</v>
      </c>
      <c r="D145" s="392">
        <v>25</v>
      </c>
      <c r="E145" s="392">
        <v>24</v>
      </c>
      <c r="F145" s="392">
        <v>13</v>
      </c>
      <c r="G145" s="392">
        <v>16</v>
      </c>
      <c r="H145" s="392">
        <v>17</v>
      </c>
      <c r="K145" s="140" t="s">
        <v>98</v>
      </c>
      <c r="L145" s="64">
        <v>221</v>
      </c>
      <c r="M145" s="64">
        <v>186</v>
      </c>
      <c r="N145" s="64">
        <v>197</v>
      </c>
    </row>
    <row r="146" spans="1:14" x14ac:dyDescent="0.2">
      <c r="B146" s="137" t="s">
        <v>69</v>
      </c>
      <c r="C146" s="392">
        <v>0</v>
      </c>
      <c r="D146" s="392">
        <v>14</v>
      </c>
      <c r="E146" s="392">
        <v>16</v>
      </c>
      <c r="F146" s="392">
        <v>18</v>
      </c>
      <c r="G146" s="392">
        <v>14</v>
      </c>
      <c r="H146" s="392">
        <v>15</v>
      </c>
      <c r="J146" s="138"/>
      <c r="K146" s="63" t="s">
        <v>79</v>
      </c>
      <c r="L146" s="64">
        <v>73</v>
      </c>
      <c r="M146" s="64">
        <v>66</v>
      </c>
      <c r="N146" s="64">
        <v>76</v>
      </c>
    </row>
    <row r="147" spans="1:14" x14ac:dyDescent="0.2">
      <c r="B147" s="137" t="s">
        <v>93</v>
      </c>
      <c r="C147" s="392">
        <v>35</v>
      </c>
      <c r="D147" s="392">
        <v>38</v>
      </c>
      <c r="E147" s="392">
        <v>35</v>
      </c>
      <c r="F147" s="392">
        <v>23</v>
      </c>
      <c r="G147" s="392">
        <v>36</v>
      </c>
      <c r="H147" s="392">
        <v>37</v>
      </c>
      <c r="K147" s="63" t="s">
        <v>94</v>
      </c>
      <c r="L147" s="64">
        <v>122</v>
      </c>
      <c r="M147" s="64">
        <v>30</v>
      </c>
      <c r="N147" s="64">
        <v>62</v>
      </c>
    </row>
    <row r="148" spans="1:14" x14ac:dyDescent="0.2">
      <c r="B148" s="137" t="s">
        <v>168</v>
      </c>
      <c r="C148" s="392">
        <v>46</v>
      </c>
      <c r="D148" s="392">
        <v>48</v>
      </c>
      <c r="E148" s="392">
        <v>44</v>
      </c>
      <c r="F148" s="392">
        <v>35</v>
      </c>
      <c r="G148" s="392">
        <v>0</v>
      </c>
      <c r="H148" s="392">
        <v>0</v>
      </c>
      <c r="K148" s="63" t="s">
        <v>110</v>
      </c>
      <c r="L148" s="64">
        <v>146</v>
      </c>
      <c r="M148" s="64">
        <v>186</v>
      </c>
      <c r="N148" s="64">
        <v>47</v>
      </c>
    </row>
    <row r="149" spans="1:14" x14ac:dyDescent="0.2">
      <c r="B149" s="137" t="s">
        <v>114</v>
      </c>
      <c r="C149" s="392">
        <v>9</v>
      </c>
      <c r="D149" s="392">
        <v>25</v>
      </c>
      <c r="E149" s="392">
        <v>28</v>
      </c>
      <c r="F149" s="392">
        <v>33</v>
      </c>
      <c r="G149" s="392">
        <v>34</v>
      </c>
      <c r="H149" s="392">
        <v>37</v>
      </c>
      <c r="J149" s="389" t="s">
        <v>727</v>
      </c>
      <c r="K149" s="390" t="s">
        <v>184</v>
      </c>
      <c r="L149" s="391">
        <v>0</v>
      </c>
      <c r="M149" s="391">
        <v>0</v>
      </c>
      <c r="N149" s="391">
        <v>64</v>
      </c>
    </row>
    <row r="150" spans="1:14" x14ac:dyDescent="0.2">
      <c r="A150" s="57" t="s">
        <v>59</v>
      </c>
      <c r="B150" s="63" t="s">
        <v>97</v>
      </c>
      <c r="C150" s="64">
        <v>24</v>
      </c>
      <c r="D150" s="64">
        <v>28</v>
      </c>
      <c r="E150" s="64">
        <v>27</v>
      </c>
      <c r="F150" s="64">
        <v>20</v>
      </c>
      <c r="G150" s="64">
        <v>21</v>
      </c>
      <c r="H150" s="64">
        <v>26</v>
      </c>
      <c r="J150" s="138"/>
      <c r="K150" s="123" t="s">
        <v>27</v>
      </c>
      <c r="L150" s="124">
        <v>200</v>
      </c>
      <c r="M150" s="124">
        <v>200</v>
      </c>
      <c r="N150" s="124">
        <v>200</v>
      </c>
    </row>
    <row r="151" spans="1:14" x14ac:dyDescent="0.2">
      <c r="B151" s="63" t="s">
        <v>112</v>
      </c>
      <c r="C151" s="64">
        <v>3</v>
      </c>
      <c r="D151" s="64">
        <v>1</v>
      </c>
      <c r="E151" s="64">
        <v>24</v>
      </c>
      <c r="F151" s="64">
        <v>21</v>
      </c>
      <c r="G151" s="64">
        <v>23</v>
      </c>
      <c r="H151" s="64">
        <v>30</v>
      </c>
      <c r="J151" s="138"/>
      <c r="K151" s="123"/>
      <c r="L151" s="124"/>
      <c r="M151" s="124"/>
      <c r="N151" s="138"/>
    </row>
    <row r="152" spans="1:14" x14ac:dyDescent="0.2">
      <c r="B152" s="63" t="s">
        <v>98</v>
      </c>
      <c r="C152" s="64">
        <v>29</v>
      </c>
      <c r="D152" s="64">
        <v>29</v>
      </c>
      <c r="E152" s="64">
        <v>16</v>
      </c>
      <c r="F152" s="64">
        <v>12</v>
      </c>
      <c r="G152" s="64">
        <v>14</v>
      </c>
      <c r="H152" s="64">
        <v>16</v>
      </c>
      <c r="L152" s="76">
        <f t="shared" ref="L152:M152" si="14">SUM(L137:L149)</f>
        <v>2129</v>
      </c>
      <c r="M152" s="76">
        <f t="shared" si="14"/>
        <v>1523</v>
      </c>
      <c r="N152" s="76">
        <f>SUM(N137:N149)</f>
        <v>1594</v>
      </c>
    </row>
    <row r="153" spans="1:14" x14ac:dyDescent="0.2">
      <c r="B153" s="63" t="s">
        <v>79</v>
      </c>
      <c r="C153" s="64">
        <v>11</v>
      </c>
      <c r="D153" s="64">
        <v>9</v>
      </c>
      <c r="E153" s="64">
        <v>34</v>
      </c>
      <c r="F153" s="64">
        <v>32</v>
      </c>
      <c r="G153" s="64">
        <v>31</v>
      </c>
      <c r="H153" s="64">
        <v>38</v>
      </c>
    </row>
    <row r="154" spans="1:14" x14ac:dyDescent="0.2">
      <c r="B154" s="63" t="s">
        <v>94</v>
      </c>
      <c r="C154" s="64">
        <v>11</v>
      </c>
      <c r="D154" s="64">
        <v>12</v>
      </c>
      <c r="E154" s="64">
        <v>17</v>
      </c>
      <c r="F154" s="64">
        <v>15</v>
      </c>
      <c r="G154" s="64">
        <v>14</v>
      </c>
      <c r="H154" s="64">
        <v>13</v>
      </c>
    </row>
    <row r="155" spans="1:14" x14ac:dyDescent="0.2">
      <c r="B155" s="63" t="s">
        <v>110</v>
      </c>
      <c r="C155" s="64">
        <v>25</v>
      </c>
      <c r="D155" s="64">
        <v>25</v>
      </c>
      <c r="E155" s="64">
        <v>35</v>
      </c>
      <c r="F155" s="64">
        <v>30</v>
      </c>
      <c r="G155" s="64">
        <v>28</v>
      </c>
      <c r="H155" s="64">
        <v>0</v>
      </c>
    </row>
    <row r="156" spans="1:14" x14ac:dyDescent="0.2">
      <c r="A156" s="57" t="s">
        <v>727</v>
      </c>
      <c r="B156" s="63" t="s">
        <v>187</v>
      </c>
      <c r="C156" s="64">
        <v>79</v>
      </c>
      <c r="D156" s="64">
        <v>66</v>
      </c>
      <c r="E156" s="64">
        <v>0</v>
      </c>
      <c r="F156" s="64">
        <v>0</v>
      </c>
      <c r="G156" s="64">
        <v>0</v>
      </c>
      <c r="H156" s="64">
        <v>18</v>
      </c>
    </row>
    <row r="157" spans="1:14" x14ac:dyDescent="0.2">
      <c r="B157" s="63"/>
      <c r="C157" s="64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</row>
    <row r="158" spans="1:14" x14ac:dyDescent="0.2">
      <c r="C158" s="76">
        <f t="shared" ref="C158:H158" si="15">SUM(C144:C157)</f>
        <v>333</v>
      </c>
      <c r="D158" s="76">
        <f t="shared" si="15"/>
        <v>362</v>
      </c>
      <c r="E158" s="76">
        <f t="shared" si="15"/>
        <v>329</v>
      </c>
      <c r="F158" s="76">
        <f t="shared" si="15"/>
        <v>275</v>
      </c>
      <c r="G158" s="76">
        <f t="shared" si="15"/>
        <v>270</v>
      </c>
      <c r="H158" s="76">
        <f t="shared" si="15"/>
        <v>283</v>
      </c>
    </row>
    <row r="160" spans="1:14" x14ac:dyDescent="0.2">
      <c r="F160" s="97"/>
      <c r="G160" s="97"/>
    </row>
    <row r="161" s="138" customFormat="1" x14ac:dyDescent="0.2"/>
    <row r="162" s="138" customFormat="1" x14ac:dyDescent="0.2"/>
    <row r="163" s="138" customFormat="1" x14ac:dyDescent="0.2"/>
    <row r="164" s="138" customFormat="1" x14ac:dyDescent="0.2"/>
    <row r="165" s="138" customFormat="1" x14ac:dyDescent="0.2"/>
    <row r="166" s="138" customFormat="1" x14ac:dyDescent="0.2"/>
    <row r="167" s="138" customFormat="1" x14ac:dyDescent="0.2"/>
    <row r="168" s="138" customFormat="1" x14ac:dyDescent="0.2"/>
    <row r="169" s="138" customFormat="1" x14ac:dyDescent="0.2"/>
    <row r="170" s="138" customFormat="1" x14ac:dyDescent="0.2"/>
    <row r="171" s="138" customFormat="1" x14ac:dyDescent="0.2"/>
    <row r="172" s="138" customFormat="1" x14ac:dyDescent="0.2"/>
    <row r="173" s="138" customFormat="1" x14ac:dyDescent="0.2"/>
    <row r="174" s="138" customFormat="1" x14ac:dyDescent="0.2"/>
    <row r="175" s="138" customFormat="1" x14ac:dyDescent="0.2"/>
    <row r="176" s="138" customFormat="1" x14ac:dyDescent="0.2"/>
  </sheetData>
  <sortState ref="B37:H42">
    <sortCondition ref="B37"/>
  </sortState>
  <mergeCells count="10">
    <mergeCell ref="J135:K135"/>
    <mergeCell ref="A86:E86"/>
    <mergeCell ref="A103:E103"/>
    <mergeCell ref="A123:E123"/>
    <mergeCell ref="A18:E18"/>
    <mergeCell ref="B142:G142"/>
    <mergeCell ref="A1:E1"/>
    <mergeCell ref="A53:E53"/>
    <mergeCell ref="A69:E69"/>
    <mergeCell ref="A35:E35"/>
  </mergeCells>
  <phoneticPr fontId="37" type="noConversion"/>
  <pageMargins left="0.1" right="0.1" top="0.1" bottom="0.55000000000000004" header="0.25" footer="0.25"/>
  <pageSetup scale="63" fitToHeight="0" orientation="portrait" r:id="rId1"/>
  <headerFooter alignWithMargins="0">
    <oddFooter>&amp;RDivision/Bureau: Apprenticeship and Training
Document Name: Monthly Productivity Report
Date Revised: 5/4/2012
Document Owner: Shira Samaniego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="65" zoomScaleNormal="65" workbookViewId="0">
      <selection activeCell="I21" sqref="I21"/>
    </sheetView>
  </sheetViews>
  <sheetFormatPr defaultRowHeight="15" customHeight="1" x14ac:dyDescent="0.2"/>
  <cols>
    <col min="1" max="1" width="9.7109375" style="149" customWidth="1"/>
    <col min="2" max="2" width="51.85546875" customWidth="1"/>
    <col min="3" max="3" width="12.85546875" style="149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8.28515625" style="149" customWidth="1"/>
    <col min="8" max="8" width="1.5703125" customWidth="1"/>
    <col min="9" max="9" width="9.7109375" style="149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spans="1:12" ht="12.75" customHeight="1" x14ac:dyDescent="0.2"/>
    <row r="18" spans="1:12" ht="12.75" customHeight="1" x14ac:dyDescent="0.2"/>
    <row r="19" spans="1:12" s="148" customFormat="1" ht="12.75" customHeight="1" x14ac:dyDescent="0.2">
      <c r="A19" s="149"/>
      <c r="C19" s="149"/>
      <c r="F19" s="149"/>
      <c r="G19" s="149"/>
      <c r="I19" s="149"/>
      <c r="K19" s="149"/>
    </row>
    <row r="20" spans="1:12" ht="3.75" customHeight="1" x14ac:dyDescent="0.2"/>
    <row r="21" spans="1:12" s="135" customFormat="1" ht="15" customHeight="1" x14ac:dyDescent="0.2">
      <c r="A21" s="222" t="s">
        <v>692</v>
      </c>
      <c r="B21" s="136"/>
      <c r="C21" s="136"/>
      <c r="D21" s="125"/>
      <c r="E21" s="136"/>
      <c r="F21" s="136"/>
      <c r="G21" s="136"/>
      <c r="H21" s="38"/>
      <c r="I21" s="326" t="s">
        <v>698</v>
      </c>
      <c r="K21" s="325"/>
    </row>
    <row r="22" spans="1:12" ht="20.25" customHeight="1" x14ac:dyDescent="0.3">
      <c r="A22" s="575" t="str">
        <f>"1+ Days Past Due: "&amp;COUNTA(A24:A290)</f>
        <v>1+ Days Past Due: 18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"&amp;COUNTA(I24:I300)</f>
        <v>Program Case Load: 48</v>
      </c>
      <c r="J22" s="574"/>
      <c r="K22" s="574"/>
      <c r="L22" s="574"/>
    </row>
    <row r="23" spans="1:12" ht="45" x14ac:dyDescent="0.25">
      <c r="A23" s="217" t="s">
        <v>117</v>
      </c>
      <c r="B23" s="217" t="s">
        <v>118</v>
      </c>
      <c r="C23" s="217" t="s">
        <v>175</v>
      </c>
      <c r="D23" s="218" t="s">
        <v>115</v>
      </c>
      <c r="E23" s="217" t="s">
        <v>116</v>
      </c>
      <c r="F23" s="220" t="s">
        <v>788</v>
      </c>
      <c r="G23" s="221" t="s">
        <v>789</v>
      </c>
      <c r="I23" s="467" t="s">
        <v>117</v>
      </c>
      <c r="J23" s="467" t="s">
        <v>684</v>
      </c>
      <c r="K23" s="467" t="s">
        <v>957</v>
      </c>
      <c r="L23" s="467" t="s">
        <v>958</v>
      </c>
    </row>
    <row r="24" spans="1:12" ht="15" customHeight="1" x14ac:dyDescent="0.25">
      <c r="A24" s="525">
        <v>8358</v>
      </c>
      <c r="B24" s="532" t="s">
        <v>335</v>
      </c>
      <c r="C24" s="524">
        <v>41316</v>
      </c>
      <c r="D24" s="532" t="s">
        <v>1025</v>
      </c>
      <c r="E24" s="532" t="s">
        <v>1026</v>
      </c>
      <c r="F24" s="525" t="s">
        <v>669</v>
      </c>
      <c r="G24" s="524"/>
      <c r="H24" s="148"/>
      <c r="I24" s="525">
        <v>23435</v>
      </c>
      <c r="J24" s="517" t="s">
        <v>350</v>
      </c>
      <c r="K24" s="522"/>
      <c r="L24" s="517" t="s">
        <v>351</v>
      </c>
    </row>
    <row r="25" spans="1:12" ht="15" customHeight="1" x14ac:dyDescent="0.25">
      <c r="A25" s="525">
        <v>20041</v>
      </c>
      <c r="B25" s="532" t="s">
        <v>342</v>
      </c>
      <c r="C25" s="524">
        <v>41360</v>
      </c>
      <c r="D25" s="532" t="s">
        <v>1079</v>
      </c>
      <c r="E25" s="532" t="s">
        <v>1080</v>
      </c>
      <c r="F25" s="525" t="s">
        <v>669</v>
      </c>
      <c r="G25" s="523" t="s">
        <v>796</v>
      </c>
      <c r="H25" s="148"/>
      <c r="I25" s="525">
        <v>25641</v>
      </c>
      <c r="J25" s="517" t="s">
        <v>379</v>
      </c>
      <c r="K25" s="522"/>
      <c r="L25" s="517" t="s">
        <v>361</v>
      </c>
    </row>
    <row r="26" spans="1:12" ht="15" customHeight="1" x14ac:dyDescent="0.25">
      <c r="A26" s="525">
        <v>20041</v>
      </c>
      <c r="B26" s="532" t="s">
        <v>342</v>
      </c>
      <c r="C26" s="524">
        <v>41360</v>
      </c>
      <c r="D26" s="532" t="s">
        <v>1081</v>
      </c>
      <c r="E26" s="532" t="s">
        <v>1082</v>
      </c>
      <c r="F26" s="525" t="s">
        <v>669</v>
      </c>
      <c r="G26" s="523" t="s">
        <v>796</v>
      </c>
      <c r="H26" s="148"/>
      <c r="I26" s="525">
        <v>25866</v>
      </c>
      <c r="J26" s="517" t="s">
        <v>1074</v>
      </c>
      <c r="K26" s="522"/>
      <c r="L26" s="517" t="s">
        <v>340</v>
      </c>
    </row>
    <row r="27" spans="1:12" ht="15" customHeight="1" x14ac:dyDescent="0.25">
      <c r="A27" s="525">
        <v>20041</v>
      </c>
      <c r="B27" s="532" t="s">
        <v>342</v>
      </c>
      <c r="C27" s="524">
        <v>41360</v>
      </c>
      <c r="D27" s="532" t="s">
        <v>660</v>
      </c>
      <c r="E27" s="532" t="s">
        <v>1083</v>
      </c>
      <c r="F27" s="525" t="s">
        <v>669</v>
      </c>
      <c r="G27" s="522" t="s">
        <v>796</v>
      </c>
      <c r="H27" s="148"/>
      <c r="I27" s="525">
        <v>19789</v>
      </c>
      <c r="J27" s="517" t="s">
        <v>337</v>
      </c>
      <c r="K27" s="522"/>
      <c r="L27" s="517" t="s">
        <v>338</v>
      </c>
    </row>
    <row r="28" spans="1:12" ht="15" customHeight="1" x14ac:dyDescent="0.25">
      <c r="A28" s="525">
        <v>20041</v>
      </c>
      <c r="B28" s="532" t="s">
        <v>342</v>
      </c>
      <c r="C28" s="524">
        <v>41274</v>
      </c>
      <c r="D28" s="532" t="s">
        <v>676</v>
      </c>
      <c r="E28" s="532" t="s">
        <v>834</v>
      </c>
      <c r="F28" s="525" t="s">
        <v>669</v>
      </c>
      <c r="G28" s="523" t="s">
        <v>796</v>
      </c>
      <c r="H28" s="148"/>
      <c r="I28" s="525">
        <v>25865</v>
      </c>
      <c r="J28" s="517" t="s">
        <v>1176</v>
      </c>
      <c r="K28" s="522"/>
      <c r="L28" s="517" t="s">
        <v>336</v>
      </c>
    </row>
    <row r="29" spans="1:12" ht="15" customHeight="1" x14ac:dyDescent="0.25">
      <c r="A29" s="525">
        <v>25107</v>
      </c>
      <c r="B29" s="532" t="s">
        <v>371</v>
      </c>
      <c r="C29" s="524">
        <v>41195</v>
      </c>
      <c r="D29" s="532" t="s">
        <v>797</v>
      </c>
      <c r="E29" s="532" t="s">
        <v>798</v>
      </c>
      <c r="F29" s="525" t="s">
        <v>664</v>
      </c>
      <c r="G29" s="522" t="s">
        <v>796</v>
      </c>
      <c r="H29" s="148"/>
      <c r="I29" s="525">
        <v>24910</v>
      </c>
      <c r="J29" s="517" t="s">
        <v>365</v>
      </c>
      <c r="K29" s="522"/>
      <c r="L29" s="517" t="s">
        <v>363</v>
      </c>
    </row>
    <row r="30" spans="1:12" ht="15" customHeight="1" x14ac:dyDescent="0.25">
      <c r="A30" s="525">
        <v>25743</v>
      </c>
      <c r="B30" s="532" t="s">
        <v>384</v>
      </c>
      <c r="C30" s="524">
        <v>41308</v>
      </c>
      <c r="D30" s="532" t="s">
        <v>1031</v>
      </c>
      <c r="E30" s="532" t="s">
        <v>1032</v>
      </c>
      <c r="F30" s="525" t="s">
        <v>669</v>
      </c>
      <c r="G30" s="523" t="s">
        <v>796</v>
      </c>
      <c r="H30" s="148"/>
      <c r="I30" s="525">
        <v>25415</v>
      </c>
      <c r="J30" s="517" t="s">
        <v>376</v>
      </c>
      <c r="K30" s="522"/>
      <c r="L30" s="517" t="s">
        <v>340</v>
      </c>
    </row>
    <row r="31" spans="1:12" ht="15" customHeight="1" x14ac:dyDescent="0.25">
      <c r="A31" s="525">
        <v>25743</v>
      </c>
      <c r="B31" s="532" t="s">
        <v>384</v>
      </c>
      <c r="C31" s="524">
        <v>41091</v>
      </c>
      <c r="D31" s="532" t="s">
        <v>670</v>
      </c>
      <c r="E31" s="532" t="s">
        <v>679</v>
      </c>
      <c r="F31" s="525" t="s">
        <v>669</v>
      </c>
      <c r="G31" s="523" t="s">
        <v>796</v>
      </c>
      <c r="H31" s="148"/>
      <c r="I31" s="525">
        <v>25727</v>
      </c>
      <c r="J31" s="517" t="s">
        <v>125</v>
      </c>
      <c r="K31" s="525">
        <v>2</v>
      </c>
      <c r="L31" s="517" t="s">
        <v>338</v>
      </c>
    </row>
    <row r="32" spans="1:12" ht="15" customHeight="1" x14ac:dyDescent="0.25">
      <c r="A32" s="525">
        <v>25743</v>
      </c>
      <c r="B32" s="532" t="s">
        <v>384</v>
      </c>
      <c r="C32" s="524">
        <v>41265</v>
      </c>
      <c r="D32" s="532" t="s">
        <v>674</v>
      </c>
      <c r="E32" s="532" t="s">
        <v>835</v>
      </c>
      <c r="F32" s="525" t="s">
        <v>669</v>
      </c>
      <c r="G32" s="523" t="s">
        <v>796</v>
      </c>
      <c r="H32" s="148"/>
      <c r="I32" s="525">
        <v>25728</v>
      </c>
      <c r="J32" s="517" t="s">
        <v>382</v>
      </c>
      <c r="K32" s="522"/>
      <c r="L32" s="517" t="s">
        <v>340</v>
      </c>
    </row>
    <row r="33" spans="1:12" ht="15" customHeight="1" x14ac:dyDescent="0.25">
      <c r="A33" s="525">
        <v>25743</v>
      </c>
      <c r="B33" s="532" t="s">
        <v>384</v>
      </c>
      <c r="C33" s="524">
        <v>41153</v>
      </c>
      <c r="D33" s="532" t="s">
        <v>673</v>
      </c>
      <c r="E33" s="532" t="s">
        <v>711</v>
      </c>
      <c r="F33" s="525" t="s">
        <v>669</v>
      </c>
      <c r="G33" s="523" t="s">
        <v>796</v>
      </c>
      <c r="H33" s="148"/>
      <c r="I33" s="525">
        <v>8358</v>
      </c>
      <c r="J33" s="517" t="s">
        <v>335</v>
      </c>
      <c r="K33" s="525">
        <v>3</v>
      </c>
      <c r="L33" s="517" t="s">
        <v>336</v>
      </c>
    </row>
    <row r="34" spans="1:12" ht="15" customHeight="1" x14ac:dyDescent="0.25">
      <c r="A34" s="525">
        <v>25743</v>
      </c>
      <c r="B34" s="532" t="s">
        <v>384</v>
      </c>
      <c r="C34" s="524">
        <v>41091</v>
      </c>
      <c r="D34" s="532" t="s">
        <v>681</v>
      </c>
      <c r="E34" s="532" t="s">
        <v>682</v>
      </c>
      <c r="F34" s="525" t="s">
        <v>669</v>
      </c>
      <c r="G34" s="523" t="s">
        <v>796</v>
      </c>
      <c r="H34" s="148"/>
      <c r="I34" s="525">
        <v>24689</v>
      </c>
      <c r="J34" s="517" t="s">
        <v>359</v>
      </c>
      <c r="K34" s="525">
        <v>1</v>
      </c>
      <c r="L34" s="517" t="s">
        <v>336</v>
      </c>
    </row>
    <row r="35" spans="1:12" ht="15" customHeight="1" x14ac:dyDescent="0.25">
      <c r="A35" s="525">
        <v>25743</v>
      </c>
      <c r="B35" s="532" t="s">
        <v>384</v>
      </c>
      <c r="C35" s="524">
        <v>41308</v>
      </c>
      <c r="D35" s="532" t="s">
        <v>671</v>
      </c>
      <c r="E35" s="532" t="s">
        <v>1033</v>
      </c>
      <c r="F35" s="525" t="s">
        <v>669</v>
      </c>
      <c r="G35" s="524"/>
      <c r="H35" s="148"/>
      <c r="I35" s="525">
        <v>24799</v>
      </c>
      <c r="J35" s="517" t="s">
        <v>362</v>
      </c>
      <c r="K35" s="525">
        <v>1</v>
      </c>
      <c r="L35" s="517" t="s">
        <v>363</v>
      </c>
    </row>
    <row r="36" spans="1:12" ht="15" customHeight="1" x14ac:dyDescent="0.25">
      <c r="A36" s="525">
        <v>25743</v>
      </c>
      <c r="B36" s="532" t="s">
        <v>384</v>
      </c>
      <c r="C36" s="524">
        <v>41355</v>
      </c>
      <c r="D36" s="532" t="s">
        <v>709</v>
      </c>
      <c r="E36" s="532" t="s">
        <v>1084</v>
      </c>
      <c r="F36" s="525" t="s">
        <v>669</v>
      </c>
      <c r="G36" s="523" t="s">
        <v>796</v>
      </c>
      <c r="H36" s="148"/>
      <c r="I36" s="525">
        <v>25514</v>
      </c>
      <c r="J36" s="517" t="s">
        <v>362</v>
      </c>
      <c r="K36" s="522"/>
      <c r="L36" s="517" t="s">
        <v>363</v>
      </c>
    </row>
    <row r="37" spans="1:12" ht="15" customHeight="1" x14ac:dyDescent="0.25">
      <c r="A37" s="525">
        <v>25743</v>
      </c>
      <c r="B37" s="532" t="s">
        <v>384</v>
      </c>
      <c r="C37" s="524">
        <v>41153</v>
      </c>
      <c r="D37" s="532" t="s">
        <v>707</v>
      </c>
      <c r="E37" s="532" t="s">
        <v>708</v>
      </c>
      <c r="F37" s="525" t="s">
        <v>669</v>
      </c>
      <c r="G37" s="523" t="s">
        <v>796</v>
      </c>
      <c r="H37" s="148"/>
      <c r="I37" s="525">
        <v>21064</v>
      </c>
      <c r="J37" s="517" t="s">
        <v>347</v>
      </c>
      <c r="K37" s="525">
        <v>1</v>
      </c>
      <c r="L37" s="517" t="s">
        <v>340</v>
      </c>
    </row>
    <row r="38" spans="1:12" ht="15" customHeight="1" x14ac:dyDescent="0.25">
      <c r="A38" s="525">
        <v>25374</v>
      </c>
      <c r="B38" s="532" t="s">
        <v>265</v>
      </c>
      <c r="C38" s="524">
        <v>41329</v>
      </c>
      <c r="D38" s="532" t="s">
        <v>678</v>
      </c>
      <c r="E38" s="532" t="s">
        <v>1029</v>
      </c>
      <c r="F38" s="525" t="s">
        <v>669</v>
      </c>
      <c r="G38" s="524"/>
      <c r="H38" s="148"/>
      <c r="I38" s="525">
        <v>24851</v>
      </c>
      <c r="J38" s="517" t="s">
        <v>342</v>
      </c>
      <c r="K38" s="522"/>
      <c r="L38" s="517" t="s">
        <v>338</v>
      </c>
    </row>
    <row r="39" spans="1:12" ht="15" customHeight="1" x14ac:dyDescent="0.25">
      <c r="A39" s="525">
        <v>25374</v>
      </c>
      <c r="B39" s="532" t="s">
        <v>265</v>
      </c>
      <c r="C39" s="524">
        <v>41263</v>
      </c>
      <c r="D39" s="532" t="s">
        <v>836</v>
      </c>
      <c r="E39" s="532" t="s">
        <v>837</v>
      </c>
      <c r="F39" s="525" t="s">
        <v>669</v>
      </c>
      <c r="G39" s="523" t="s">
        <v>796</v>
      </c>
      <c r="H39" s="148"/>
      <c r="I39" s="525">
        <v>20041</v>
      </c>
      <c r="J39" s="517" t="s">
        <v>342</v>
      </c>
      <c r="K39" s="525">
        <v>11</v>
      </c>
      <c r="L39" s="517" t="s">
        <v>338</v>
      </c>
    </row>
    <row r="40" spans="1:12" ht="15" customHeight="1" x14ac:dyDescent="0.25">
      <c r="A40" s="525">
        <v>25374</v>
      </c>
      <c r="B40" s="532" t="s">
        <v>265</v>
      </c>
      <c r="C40" s="524">
        <v>41331</v>
      </c>
      <c r="D40" s="532" t="s">
        <v>674</v>
      </c>
      <c r="E40" s="532" t="s">
        <v>1030</v>
      </c>
      <c r="F40" s="525" t="s">
        <v>669</v>
      </c>
      <c r="G40" s="524"/>
      <c r="H40" s="148"/>
      <c r="I40" s="525">
        <v>25479</v>
      </c>
      <c r="J40" s="517" t="s">
        <v>378</v>
      </c>
      <c r="K40" s="522"/>
      <c r="L40" s="517" t="s">
        <v>338</v>
      </c>
    </row>
    <row r="41" spans="1:12" ht="15" customHeight="1" x14ac:dyDescent="0.25">
      <c r="A41" s="525">
        <v>25008</v>
      </c>
      <c r="B41" s="532" t="s">
        <v>366</v>
      </c>
      <c r="C41" s="524">
        <v>41319</v>
      </c>
      <c r="D41" s="532" t="s">
        <v>1027</v>
      </c>
      <c r="E41" s="532" t="s">
        <v>1028</v>
      </c>
      <c r="F41" s="525" t="s">
        <v>669</v>
      </c>
      <c r="G41" s="523" t="s">
        <v>796</v>
      </c>
      <c r="H41" s="148"/>
      <c r="I41" s="525">
        <v>25478</v>
      </c>
      <c r="J41" s="517" t="s">
        <v>378</v>
      </c>
      <c r="K41" s="522"/>
      <c r="L41" s="517" t="s">
        <v>338</v>
      </c>
    </row>
    <row r="42" spans="1:12" ht="15" customHeight="1" x14ac:dyDescent="0.25">
      <c r="A42" s="525"/>
      <c r="B42" s="533"/>
      <c r="C42" s="524"/>
      <c r="D42" s="533"/>
      <c r="E42" s="533"/>
      <c r="F42" s="525"/>
      <c r="G42" s="525"/>
      <c r="H42" s="148"/>
      <c r="I42" s="525">
        <v>25477</v>
      </c>
      <c r="J42" s="517" t="s">
        <v>378</v>
      </c>
      <c r="K42" s="522"/>
      <c r="L42" s="517" t="s">
        <v>338</v>
      </c>
    </row>
    <row r="43" spans="1:12" ht="15" customHeight="1" x14ac:dyDescent="0.25">
      <c r="A43" s="525"/>
      <c r="B43" s="476"/>
      <c r="C43" s="524"/>
      <c r="D43" s="476"/>
      <c r="E43" s="476"/>
      <c r="F43" s="477"/>
      <c r="G43" s="477"/>
      <c r="H43" s="148"/>
      <c r="I43" s="525">
        <v>25463</v>
      </c>
      <c r="J43" s="517" t="s">
        <v>377</v>
      </c>
      <c r="K43" s="522"/>
      <c r="L43" s="517" t="s">
        <v>336</v>
      </c>
    </row>
    <row r="44" spans="1:12" ht="15" customHeight="1" x14ac:dyDescent="0.25">
      <c r="A44" s="525"/>
      <c r="B44" s="476"/>
      <c r="C44" s="524"/>
      <c r="D44" s="476"/>
      <c r="E44" s="476"/>
      <c r="F44" s="477"/>
      <c r="G44" s="477"/>
      <c r="H44" s="148"/>
      <c r="I44" s="525">
        <v>19903</v>
      </c>
      <c r="J44" s="517" t="s">
        <v>339</v>
      </c>
      <c r="K44" s="522"/>
      <c r="L44" s="517" t="s">
        <v>340</v>
      </c>
    </row>
    <row r="45" spans="1:12" ht="15" customHeight="1" x14ac:dyDescent="0.25">
      <c r="A45" s="525"/>
      <c r="B45" s="476"/>
      <c r="C45" s="524"/>
      <c r="D45" s="476"/>
      <c r="E45" s="476"/>
      <c r="F45" s="477"/>
      <c r="G45" s="477"/>
      <c r="H45" s="148"/>
      <c r="I45" s="525">
        <v>25782</v>
      </c>
      <c r="J45" s="517" t="s">
        <v>170</v>
      </c>
      <c r="K45" s="525">
        <v>4</v>
      </c>
      <c r="L45" s="517" t="s">
        <v>340</v>
      </c>
    </row>
    <row r="46" spans="1:12" ht="15" customHeight="1" x14ac:dyDescent="0.25">
      <c r="A46" s="525"/>
      <c r="B46" s="476"/>
      <c r="C46" s="524"/>
      <c r="D46" s="476"/>
      <c r="E46" s="476"/>
      <c r="F46" s="477"/>
      <c r="G46" s="477"/>
      <c r="H46" s="148"/>
      <c r="I46" s="525">
        <v>25107</v>
      </c>
      <c r="J46" s="517" t="s">
        <v>371</v>
      </c>
      <c r="K46" s="525">
        <v>7</v>
      </c>
      <c r="L46" s="517" t="s">
        <v>338</v>
      </c>
    </row>
    <row r="47" spans="1:12" ht="15" customHeight="1" x14ac:dyDescent="0.25">
      <c r="A47" s="525"/>
      <c r="B47" s="476"/>
      <c r="C47" s="524"/>
      <c r="D47" s="476"/>
      <c r="E47" s="476"/>
      <c r="F47" s="477"/>
      <c r="G47" s="477"/>
      <c r="H47" s="148"/>
      <c r="I47" s="525">
        <v>22479</v>
      </c>
      <c r="J47" s="517" t="s">
        <v>348</v>
      </c>
      <c r="K47" s="525">
        <v>3</v>
      </c>
      <c r="L47" s="517" t="s">
        <v>349</v>
      </c>
    </row>
    <row r="48" spans="1:12" ht="15" customHeight="1" x14ac:dyDescent="0.25">
      <c r="A48" s="525"/>
      <c r="B48" s="476"/>
      <c r="C48" s="524"/>
      <c r="D48" s="476"/>
      <c r="E48" s="476"/>
      <c r="F48" s="477"/>
      <c r="G48" s="477"/>
      <c r="H48" s="148"/>
      <c r="I48" s="525">
        <v>20392</v>
      </c>
      <c r="J48" s="517" t="s">
        <v>344</v>
      </c>
      <c r="K48" s="522"/>
      <c r="L48" s="517" t="s">
        <v>338</v>
      </c>
    </row>
    <row r="49" spans="1:12" ht="15" customHeight="1" x14ac:dyDescent="0.25">
      <c r="A49" s="525"/>
      <c r="B49" s="476"/>
      <c r="C49" s="524"/>
      <c r="D49" s="476"/>
      <c r="E49" s="476"/>
      <c r="F49" s="477"/>
      <c r="G49" s="477"/>
      <c r="H49" s="148"/>
      <c r="I49" s="525">
        <v>25078</v>
      </c>
      <c r="J49" s="517" t="s">
        <v>368</v>
      </c>
      <c r="K49" s="525">
        <v>8</v>
      </c>
      <c r="L49" s="517" t="s">
        <v>336</v>
      </c>
    </row>
    <row r="50" spans="1:12" ht="15" customHeight="1" x14ac:dyDescent="0.25">
      <c r="A50" s="525"/>
      <c r="B50" s="476"/>
      <c r="C50" s="524"/>
      <c r="D50" s="476"/>
      <c r="E50" s="476"/>
      <c r="F50" s="477"/>
      <c r="G50" s="477"/>
      <c r="H50" s="148"/>
      <c r="I50" s="525">
        <v>25382</v>
      </c>
      <c r="J50" s="517" t="s">
        <v>373</v>
      </c>
      <c r="K50" s="522"/>
      <c r="L50" s="517" t="s">
        <v>361</v>
      </c>
    </row>
    <row r="51" spans="1:12" ht="15" customHeight="1" x14ac:dyDescent="0.25">
      <c r="A51" s="525"/>
      <c r="B51" s="476"/>
      <c r="C51" s="524"/>
      <c r="D51" s="476"/>
      <c r="E51" s="476"/>
      <c r="F51" s="477"/>
      <c r="G51" s="477"/>
      <c r="H51" s="148"/>
      <c r="I51" s="525">
        <v>25383</v>
      </c>
      <c r="J51" s="517" t="s">
        <v>373</v>
      </c>
      <c r="K51" s="522"/>
      <c r="L51" s="517" t="s">
        <v>338</v>
      </c>
    </row>
    <row r="52" spans="1:12" ht="15" customHeight="1" x14ac:dyDescent="0.25">
      <c r="A52" s="525"/>
      <c r="B52" s="476"/>
      <c r="C52" s="524"/>
      <c r="D52" s="476"/>
      <c r="E52" s="476"/>
      <c r="F52" s="477"/>
      <c r="G52" s="477"/>
      <c r="H52" s="148"/>
      <c r="I52" s="525">
        <v>24254</v>
      </c>
      <c r="J52" s="517" t="s">
        <v>358</v>
      </c>
      <c r="K52" s="525">
        <v>3</v>
      </c>
      <c r="L52" s="517" t="s">
        <v>338</v>
      </c>
    </row>
    <row r="53" spans="1:12" ht="15" customHeight="1" x14ac:dyDescent="0.25">
      <c r="A53" s="525"/>
      <c r="B53" s="476"/>
      <c r="C53" s="524"/>
      <c r="D53" s="476"/>
      <c r="E53" s="476"/>
      <c r="F53" s="477"/>
      <c r="G53" s="477"/>
      <c r="H53" s="148"/>
      <c r="I53" s="525">
        <v>24886</v>
      </c>
      <c r="J53" s="517" t="s">
        <v>364</v>
      </c>
      <c r="K53" s="525">
        <v>2</v>
      </c>
      <c r="L53" s="517" t="s">
        <v>336</v>
      </c>
    </row>
    <row r="54" spans="1:12" ht="15" customHeight="1" x14ac:dyDescent="0.25">
      <c r="A54" s="525"/>
      <c r="B54" s="476"/>
      <c r="C54" s="524"/>
      <c r="D54" s="476"/>
      <c r="E54" s="476"/>
      <c r="F54" s="477"/>
      <c r="G54" s="477"/>
      <c r="H54" s="148"/>
      <c r="I54" s="525">
        <v>25387</v>
      </c>
      <c r="J54" s="517" t="s">
        <v>374</v>
      </c>
      <c r="K54" s="522"/>
      <c r="L54" s="517" t="s">
        <v>349</v>
      </c>
    </row>
    <row r="55" spans="1:12" ht="15" customHeight="1" x14ac:dyDescent="0.25">
      <c r="H55" s="148"/>
      <c r="I55" s="525">
        <v>19943</v>
      </c>
      <c r="J55" s="517" t="s">
        <v>341</v>
      </c>
      <c r="K55" s="522"/>
      <c r="L55" s="517" t="s">
        <v>340</v>
      </c>
    </row>
    <row r="56" spans="1:12" ht="15" customHeight="1" x14ac:dyDescent="0.25">
      <c r="H56" s="148"/>
      <c r="I56" s="525">
        <v>25080</v>
      </c>
      <c r="J56" s="517" t="s">
        <v>369</v>
      </c>
      <c r="K56" s="525">
        <v>1</v>
      </c>
      <c r="L56" s="517" t="s">
        <v>340</v>
      </c>
    </row>
    <row r="57" spans="1:12" ht="15" customHeight="1" x14ac:dyDescent="0.25">
      <c r="H57" s="148"/>
      <c r="I57" s="525">
        <v>25687</v>
      </c>
      <c r="J57" s="517" t="s">
        <v>380</v>
      </c>
      <c r="K57" s="522"/>
      <c r="L57" s="517" t="s">
        <v>381</v>
      </c>
    </row>
    <row r="58" spans="1:12" ht="15" customHeight="1" x14ac:dyDescent="0.25">
      <c r="H58" s="148"/>
      <c r="I58" s="525">
        <v>25737</v>
      </c>
      <c r="J58" s="517" t="s">
        <v>383</v>
      </c>
      <c r="K58" s="525">
        <v>5</v>
      </c>
      <c r="L58" s="517" t="s">
        <v>340</v>
      </c>
    </row>
    <row r="59" spans="1:12" ht="15" customHeight="1" x14ac:dyDescent="0.25">
      <c r="H59" s="148"/>
      <c r="I59" s="525">
        <v>24527</v>
      </c>
      <c r="J59" s="517" t="s">
        <v>322</v>
      </c>
      <c r="K59" s="525">
        <v>5</v>
      </c>
      <c r="L59" s="517" t="s">
        <v>355</v>
      </c>
    </row>
    <row r="60" spans="1:12" ht="15" customHeight="1" x14ac:dyDescent="0.25">
      <c r="H60" s="148"/>
      <c r="I60" s="525">
        <v>25774</v>
      </c>
      <c r="J60" s="517" t="s">
        <v>385</v>
      </c>
      <c r="K60" s="522"/>
      <c r="L60" s="517" t="s">
        <v>340</v>
      </c>
    </row>
    <row r="61" spans="1:12" ht="15" customHeight="1" x14ac:dyDescent="0.25">
      <c r="H61" s="148"/>
      <c r="I61" s="525">
        <v>25743</v>
      </c>
      <c r="J61" s="517" t="s">
        <v>384</v>
      </c>
      <c r="K61" s="525">
        <v>17</v>
      </c>
      <c r="L61" s="517" t="s">
        <v>340</v>
      </c>
    </row>
    <row r="62" spans="1:12" ht="15" customHeight="1" x14ac:dyDescent="0.25">
      <c r="H62" s="148"/>
      <c r="I62" s="525">
        <v>25100</v>
      </c>
      <c r="J62" s="517" t="s">
        <v>370</v>
      </c>
      <c r="K62" s="525">
        <v>1</v>
      </c>
      <c r="L62" s="517" t="s">
        <v>340</v>
      </c>
    </row>
    <row r="63" spans="1:12" ht="15" customHeight="1" x14ac:dyDescent="0.25">
      <c r="I63" s="525">
        <v>25374</v>
      </c>
      <c r="J63" s="517" t="s">
        <v>265</v>
      </c>
      <c r="K63" s="525">
        <v>5</v>
      </c>
      <c r="L63" s="517" t="s">
        <v>338</v>
      </c>
    </row>
    <row r="64" spans="1:12" ht="15" customHeight="1" x14ac:dyDescent="0.25">
      <c r="I64" s="525">
        <v>23701</v>
      </c>
      <c r="J64" s="517" t="s">
        <v>354</v>
      </c>
      <c r="K64" s="522"/>
      <c r="L64" s="517" t="s">
        <v>355</v>
      </c>
    </row>
    <row r="65" spans="9:12" ht="15" customHeight="1" x14ac:dyDescent="0.25">
      <c r="I65" s="525">
        <v>25536</v>
      </c>
      <c r="J65" s="517" t="s">
        <v>290</v>
      </c>
      <c r="K65" s="525">
        <v>22</v>
      </c>
      <c r="L65" s="517" t="s">
        <v>336</v>
      </c>
    </row>
    <row r="66" spans="9:12" ht="15" customHeight="1" x14ac:dyDescent="0.25">
      <c r="I66" s="525">
        <v>24066</v>
      </c>
      <c r="J66" s="517" t="s">
        <v>357</v>
      </c>
      <c r="K66" s="522"/>
      <c r="L66" s="517" t="s">
        <v>336</v>
      </c>
    </row>
    <row r="67" spans="9:12" ht="15" customHeight="1" x14ac:dyDescent="0.25">
      <c r="I67" s="525">
        <v>23654</v>
      </c>
      <c r="J67" s="517" t="s">
        <v>352</v>
      </c>
      <c r="K67" s="525">
        <v>21</v>
      </c>
      <c r="L67" s="517" t="s">
        <v>353</v>
      </c>
    </row>
    <row r="68" spans="9:12" ht="15" customHeight="1" x14ac:dyDescent="0.25">
      <c r="I68" s="525">
        <v>25008</v>
      </c>
      <c r="J68" s="517" t="s">
        <v>366</v>
      </c>
      <c r="K68" s="525">
        <v>10</v>
      </c>
      <c r="L68" s="517" t="s">
        <v>353</v>
      </c>
    </row>
    <row r="69" spans="9:12" ht="15" customHeight="1" x14ac:dyDescent="0.25">
      <c r="I69" s="525">
        <v>20290</v>
      </c>
      <c r="J69" s="517" t="s">
        <v>343</v>
      </c>
      <c r="K69" s="525">
        <v>10</v>
      </c>
      <c r="L69" s="517" t="s">
        <v>336</v>
      </c>
    </row>
    <row r="70" spans="9:12" ht="15" customHeight="1" x14ac:dyDescent="0.25">
      <c r="I70" s="525">
        <v>24398</v>
      </c>
      <c r="J70" s="517" t="s">
        <v>356</v>
      </c>
      <c r="K70" s="522"/>
      <c r="L70" s="517" t="s">
        <v>336</v>
      </c>
    </row>
    <row r="71" spans="9:12" ht="15" customHeight="1" x14ac:dyDescent="0.25">
      <c r="I71" s="525">
        <v>23963</v>
      </c>
      <c r="J71" s="517" t="s">
        <v>356</v>
      </c>
      <c r="K71" s="525">
        <v>7</v>
      </c>
      <c r="L71" s="517" t="s">
        <v>336</v>
      </c>
    </row>
    <row r="72" spans="9:12" ht="15" customHeight="1" x14ac:dyDescent="0.25">
      <c r="I72" s="511"/>
      <c r="J72" s="442"/>
      <c r="K72" s="511"/>
      <c r="L72" s="442"/>
    </row>
  </sheetData>
  <mergeCells count="2">
    <mergeCell ref="I22:L22"/>
    <mergeCell ref="A22:G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zoomScale="70" zoomScaleNormal="70" zoomScaleSheetLayoutView="55" workbookViewId="0">
      <selection activeCell="A21" sqref="A21"/>
    </sheetView>
  </sheetViews>
  <sheetFormatPr defaultRowHeight="12.75" x14ac:dyDescent="0.2"/>
  <cols>
    <col min="1" max="1" width="8.7109375" style="149" customWidth="1"/>
    <col min="2" max="2" width="51.85546875" customWidth="1"/>
    <col min="3" max="3" width="12.140625" style="149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8.28515625" style="149" customWidth="1"/>
    <col min="8" max="8" width="1.5703125" customWidth="1"/>
    <col min="9" max="9" width="8.7109375" style="149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1" spans="1:11" s="135" customFormat="1" x14ac:dyDescent="0.2">
      <c r="A1" s="325"/>
      <c r="C1" s="325"/>
      <c r="F1" s="325"/>
      <c r="G1" s="325"/>
      <c r="I1" s="325"/>
      <c r="K1" s="325"/>
    </row>
    <row r="2" spans="1:11" s="135" customFormat="1" x14ac:dyDescent="0.2">
      <c r="A2" s="325"/>
      <c r="C2" s="325"/>
      <c r="F2" s="325"/>
      <c r="G2" s="325"/>
      <c r="I2" s="325"/>
      <c r="K2" s="325"/>
    </row>
    <row r="3" spans="1:11" s="135" customFormat="1" x14ac:dyDescent="0.2">
      <c r="A3" s="325"/>
      <c r="C3" s="325"/>
      <c r="F3" s="325"/>
      <c r="G3" s="325"/>
      <c r="I3" s="325"/>
      <c r="K3" s="325"/>
    </row>
    <row r="4" spans="1:11" s="135" customFormat="1" x14ac:dyDescent="0.2">
      <c r="A4" s="325"/>
      <c r="C4" s="325"/>
      <c r="F4" s="325"/>
      <c r="G4" s="325"/>
      <c r="I4" s="325"/>
      <c r="K4" s="325"/>
    </row>
    <row r="5" spans="1:11" s="135" customFormat="1" x14ac:dyDescent="0.2">
      <c r="A5" s="325"/>
      <c r="C5" s="325"/>
      <c r="F5" s="325"/>
      <c r="G5" s="325"/>
      <c r="I5" s="325"/>
      <c r="K5" s="325"/>
    </row>
    <row r="6" spans="1:11" s="135" customFormat="1" x14ac:dyDescent="0.2">
      <c r="A6" s="325"/>
      <c r="C6" s="325"/>
      <c r="F6" s="325"/>
      <c r="G6" s="325"/>
      <c r="I6" s="325"/>
      <c r="K6" s="325"/>
    </row>
    <row r="7" spans="1:11" s="135" customFormat="1" x14ac:dyDescent="0.2">
      <c r="A7" s="325"/>
      <c r="C7" s="325"/>
      <c r="F7" s="325"/>
      <c r="G7" s="325"/>
      <c r="I7" s="325"/>
      <c r="K7" s="325"/>
    </row>
    <row r="8" spans="1:11" s="135" customFormat="1" x14ac:dyDescent="0.2">
      <c r="A8" s="325"/>
      <c r="C8" s="325"/>
      <c r="F8" s="325"/>
      <c r="G8" s="325"/>
      <c r="I8" s="325"/>
      <c r="K8" s="325"/>
    </row>
    <row r="9" spans="1:11" s="135" customFormat="1" x14ac:dyDescent="0.2">
      <c r="A9" s="325"/>
      <c r="C9" s="325"/>
      <c r="F9" s="325"/>
      <c r="G9" s="325"/>
      <c r="I9" s="325"/>
      <c r="K9" s="325"/>
    </row>
    <row r="10" spans="1:11" s="135" customFormat="1" x14ac:dyDescent="0.2">
      <c r="A10" s="325"/>
      <c r="C10" s="325"/>
      <c r="F10" s="325"/>
      <c r="G10" s="325"/>
      <c r="I10" s="325"/>
      <c r="K10" s="325"/>
    </row>
    <row r="11" spans="1:11" s="135" customFormat="1" x14ac:dyDescent="0.2">
      <c r="A11" s="325"/>
      <c r="C11" s="325"/>
      <c r="F11" s="325"/>
      <c r="G11" s="325"/>
      <c r="I11" s="325"/>
      <c r="K11" s="325"/>
    </row>
    <row r="12" spans="1:11" s="135" customFormat="1" x14ac:dyDescent="0.2">
      <c r="A12" s="325"/>
      <c r="C12" s="325"/>
      <c r="F12" s="325"/>
      <c r="G12" s="325"/>
      <c r="I12" s="325"/>
      <c r="K12" s="325"/>
    </row>
    <row r="13" spans="1:11" s="135" customFormat="1" x14ac:dyDescent="0.2">
      <c r="A13" s="325"/>
      <c r="C13" s="325"/>
      <c r="F13" s="325"/>
      <c r="G13" s="325"/>
      <c r="I13" s="325"/>
      <c r="K13" s="325"/>
    </row>
    <row r="14" spans="1:11" s="135" customFormat="1" x14ac:dyDescent="0.2">
      <c r="A14" s="325"/>
      <c r="C14" s="325"/>
      <c r="F14" s="325"/>
      <c r="G14" s="325"/>
      <c r="I14" s="325"/>
      <c r="K14" s="325"/>
    </row>
    <row r="15" spans="1:11" s="135" customFormat="1" x14ac:dyDescent="0.2">
      <c r="A15" s="325"/>
      <c r="C15" s="325"/>
      <c r="F15" s="325"/>
      <c r="G15" s="325"/>
      <c r="I15" s="325"/>
      <c r="K15" s="325"/>
    </row>
    <row r="16" spans="1:11" s="135" customFormat="1" x14ac:dyDescent="0.2">
      <c r="A16" s="325"/>
      <c r="C16" s="325"/>
      <c r="F16" s="325"/>
      <c r="G16" s="325"/>
      <c r="I16" s="325"/>
      <c r="K16" s="325"/>
    </row>
    <row r="17" spans="1:12" s="135" customFormat="1" x14ac:dyDescent="0.2">
      <c r="A17" s="325"/>
      <c r="C17" s="325"/>
      <c r="F17" s="325"/>
      <c r="G17" s="325"/>
      <c r="I17" s="325"/>
      <c r="K17" s="325"/>
    </row>
    <row r="18" spans="1:12" s="135" customFormat="1" x14ac:dyDescent="0.2">
      <c r="A18" s="325"/>
      <c r="C18" s="325"/>
      <c r="F18" s="325"/>
      <c r="G18" s="325"/>
      <c r="I18" s="325"/>
      <c r="K18" s="325"/>
    </row>
    <row r="19" spans="1:12" s="135" customFormat="1" x14ac:dyDescent="0.2">
      <c r="A19" s="325"/>
      <c r="C19" s="325"/>
      <c r="F19" s="325"/>
      <c r="G19" s="325"/>
      <c r="I19" s="325"/>
      <c r="K19" s="325"/>
    </row>
    <row r="20" spans="1:12" s="135" customFormat="1" x14ac:dyDescent="0.2">
      <c r="A20" s="325"/>
      <c r="C20" s="325"/>
      <c r="F20" s="325"/>
      <c r="G20" s="325"/>
      <c r="I20" s="325"/>
      <c r="K20" s="325"/>
    </row>
    <row r="21" spans="1:12" s="135" customFormat="1" ht="5.25" customHeight="1" x14ac:dyDescent="0.2">
      <c r="A21" s="222" t="s">
        <v>692</v>
      </c>
      <c r="B21" s="136"/>
      <c r="C21" s="136"/>
      <c r="D21" s="125"/>
      <c r="E21" s="136"/>
      <c r="F21" s="136"/>
      <c r="G21" s="136"/>
      <c r="H21" s="38"/>
      <c r="I21" s="326" t="s">
        <v>698</v>
      </c>
      <c r="K21" s="325"/>
    </row>
    <row r="22" spans="1:12" s="148" customFormat="1" ht="20.25" customHeight="1" x14ac:dyDescent="0.3">
      <c r="A22" s="575" t="str">
        <f>"1+ Days Past Due: "&amp;COUNTA(A24:A296)</f>
        <v>1+ Days Past Due: 3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"&amp;COUNTA(I24:I300)</f>
        <v>Program Case Load: 20</v>
      </c>
      <c r="J22" s="574"/>
      <c r="K22" s="574"/>
      <c r="L22" s="574"/>
    </row>
    <row r="23" spans="1:12" s="148" customFormat="1" ht="45" x14ac:dyDescent="0.25">
      <c r="A23" s="217" t="s">
        <v>117</v>
      </c>
      <c r="B23" s="217" t="s">
        <v>118</v>
      </c>
      <c r="C23" s="217" t="s">
        <v>175</v>
      </c>
      <c r="D23" s="218" t="s">
        <v>115</v>
      </c>
      <c r="E23" s="217" t="s">
        <v>116</v>
      </c>
      <c r="F23" s="220" t="s">
        <v>788</v>
      </c>
      <c r="G23" s="221" t="s">
        <v>789</v>
      </c>
      <c r="I23" s="462" t="s">
        <v>117</v>
      </c>
      <c r="J23" s="462" t="s">
        <v>684</v>
      </c>
      <c r="K23" s="462" t="s">
        <v>957</v>
      </c>
      <c r="L23" s="462" t="s">
        <v>958</v>
      </c>
    </row>
    <row r="24" spans="1:12" ht="15" x14ac:dyDescent="0.25">
      <c r="A24" s="525">
        <v>20197</v>
      </c>
      <c r="B24" s="534" t="s">
        <v>691</v>
      </c>
      <c r="C24" s="524">
        <v>41328</v>
      </c>
      <c r="D24" s="534" t="s">
        <v>807</v>
      </c>
      <c r="E24" s="534" t="s">
        <v>1024</v>
      </c>
      <c r="F24" s="525" t="s">
        <v>664</v>
      </c>
      <c r="G24" s="523" t="s">
        <v>796</v>
      </c>
      <c r="H24" s="148"/>
      <c r="I24" s="525">
        <v>19644</v>
      </c>
      <c r="J24" s="519" t="s">
        <v>280</v>
      </c>
      <c r="K24" s="522"/>
      <c r="L24" s="519" t="s">
        <v>273</v>
      </c>
    </row>
    <row r="25" spans="1:12" ht="15" x14ac:dyDescent="0.25">
      <c r="A25" s="525">
        <v>20197</v>
      </c>
      <c r="B25" s="534" t="s">
        <v>691</v>
      </c>
      <c r="C25" s="524">
        <v>41275</v>
      </c>
      <c r="D25" s="534" t="s">
        <v>732</v>
      </c>
      <c r="E25" s="534" t="s">
        <v>967</v>
      </c>
      <c r="F25" s="525" t="s">
        <v>664</v>
      </c>
      <c r="G25" s="522" t="s">
        <v>796</v>
      </c>
      <c r="H25" s="148"/>
      <c r="I25" s="525">
        <v>20197</v>
      </c>
      <c r="J25" s="519" t="s">
        <v>691</v>
      </c>
      <c r="K25" s="525">
        <v>198</v>
      </c>
      <c r="L25" s="519" t="s">
        <v>273</v>
      </c>
    </row>
    <row r="26" spans="1:12" ht="15" x14ac:dyDescent="0.25">
      <c r="A26" s="525">
        <v>19573</v>
      </c>
      <c r="B26" s="534" t="s">
        <v>276</v>
      </c>
      <c r="C26" s="524">
        <v>41288</v>
      </c>
      <c r="D26" s="534" t="s">
        <v>673</v>
      </c>
      <c r="E26" s="534" t="s">
        <v>968</v>
      </c>
      <c r="F26" s="525" t="s">
        <v>669</v>
      </c>
      <c r="G26" s="524"/>
      <c r="H26" s="148"/>
      <c r="I26" s="525">
        <v>19573</v>
      </c>
      <c r="J26" s="519" t="s">
        <v>276</v>
      </c>
      <c r="K26" s="525">
        <v>5</v>
      </c>
      <c r="L26" s="519" t="s">
        <v>277</v>
      </c>
    </row>
    <row r="27" spans="1:12" ht="15" x14ac:dyDescent="0.25">
      <c r="A27" s="525"/>
      <c r="B27" s="474"/>
      <c r="C27" s="524"/>
      <c r="D27" s="474"/>
      <c r="E27" s="474"/>
      <c r="F27" s="525"/>
      <c r="G27" s="525"/>
      <c r="H27" s="148"/>
      <c r="I27" s="525">
        <v>25773</v>
      </c>
      <c r="J27" s="519" t="s">
        <v>292</v>
      </c>
      <c r="K27" s="525">
        <v>12</v>
      </c>
      <c r="L27" s="519" t="s">
        <v>293</v>
      </c>
    </row>
    <row r="28" spans="1:12" ht="15" x14ac:dyDescent="0.25">
      <c r="A28" s="525"/>
      <c r="B28" s="474"/>
      <c r="C28" s="524"/>
      <c r="D28" s="474"/>
      <c r="E28" s="474"/>
      <c r="F28" s="525"/>
      <c r="G28" s="525"/>
      <c r="H28" s="148"/>
      <c r="I28" s="525">
        <v>25170</v>
      </c>
      <c r="J28" s="519" t="s">
        <v>287</v>
      </c>
      <c r="K28" s="525">
        <v>3</v>
      </c>
      <c r="L28" s="519" t="s">
        <v>273</v>
      </c>
    </row>
    <row r="29" spans="1:12" ht="15" x14ac:dyDescent="0.25">
      <c r="A29" s="525"/>
      <c r="B29" s="474"/>
      <c r="C29" s="524"/>
      <c r="D29" s="474"/>
      <c r="E29" s="474"/>
      <c r="F29" s="525"/>
      <c r="G29" s="525"/>
      <c r="H29" s="148"/>
      <c r="I29" s="525">
        <v>25118</v>
      </c>
      <c r="J29" s="519" t="s">
        <v>286</v>
      </c>
      <c r="K29" s="525">
        <v>22</v>
      </c>
      <c r="L29" s="519" t="s">
        <v>273</v>
      </c>
    </row>
    <row r="30" spans="1:12" ht="15" customHeight="1" x14ac:dyDescent="0.25">
      <c r="A30" s="525"/>
      <c r="B30" s="474"/>
      <c r="C30" s="524"/>
      <c r="D30" s="474"/>
      <c r="E30" s="474"/>
      <c r="F30" s="525"/>
      <c r="G30" s="525"/>
      <c r="H30" s="148"/>
      <c r="I30" s="525">
        <v>25715</v>
      </c>
      <c r="J30" s="519" t="s">
        <v>291</v>
      </c>
      <c r="K30" s="525">
        <v>2</v>
      </c>
      <c r="L30" s="519" t="s">
        <v>273</v>
      </c>
    </row>
    <row r="31" spans="1:12" ht="15" x14ac:dyDescent="0.25">
      <c r="A31" s="525"/>
      <c r="B31" s="474"/>
      <c r="C31" s="524"/>
      <c r="D31" s="474"/>
      <c r="E31" s="474"/>
      <c r="F31" s="525"/>
      <c r="G31" s="525"/>
      <c r="H31" s="148"/>
      <c r="I31" s="525">
        <v>22247</v>
      </c>
      <c r="J31" s="519" t="s">
        <v>282</v>
      </c>
      <c r="K31" s="522"/>
      <c r="L31" s="519" t="s">
        <v>273</v>
      </c>
    </row>
    <row r="32" spans="1:12" ht="15" x14ac:dyDescent="0.25">
      <c r="A32" s="525"/>
      <c r="B32" s="474"/>
      <c r="C32" s="524"/>
      <c r="D32" s="474"/>
      <c r="E32" s="474"/>
      <c r="F32" s="525"/>
      <c r="G32" s="525"/>
      <c r="H32" s="148"/>
      <c r="I32" s="525">
        <v>25459</v>
      </c>
      <c r="J32" s="519" t="s">
        <v>288</v>
      </c>
      <c r="K32" s="522"/>
      <c r="L32" s="519" t="s">
        <v>273</v>
      </c>
    </row>
    <row r="33" spans="1:12" ht="15" x14ac:dyDescent="0.25">
      <c r="A33" s="525"/>
      <c r="B33" s="474"/>
      <c r="C33" s="524"/>
      <c r="D33" s="474"/>
      <c r="E33" s="474"/>
      <c r="F33" s="525"/>
      <c r="G33" s="525"/>
      <c r="H33" s="148"/>
      <c r="I33" s="525">
        <v>25515</v>
      </c>
      <c r="J33" s="519" t="s">
        <v>289</v>
      </c>
      <c r="K33" s="525">
        <v>11</v>
      </c>
      <c r="L33" s="519" t="s">
        <v>273</v>
      </c>
    </row>
    <row r="34" spans="1:12" ht="15" customHeight="1" x14ac:dyDescent="0.25">
      <c r="A34" s="525"/>
      <c r="B34" s="474"/>
      <c r="C34" s="524"/>
      <c r="D34" s="474"/>
      <c r="E34" s="474"/>
      <c r="F34" s="525"/>
      <c r="G34" s="525"/>
      <c r="H34" s="148"/>
      <c r="I34" s="525">
        <v>22</v>
      </c>
      <c r="J34" s="519" t="s">
        <v>272</v>
      </c>
      <c r="K34" s="525">
        <v>6</v>
      </c>
      <c r="L34" s="519" t="s">
        <v>273</v>
      </c>
    </row>
    <row r="35" spans="1:12" ht="15" x14ac:dyDescent="0.25">
      <c r="A35" s="525"/>
      <c r="B35" s="474"/>
      <c r="C35" s="524"/>
      <c r="D35" s="474"/>
      <c r="E35" s="474"/>
      <c r="F35" s="525"/>
      <c r="G35" s="525"/>
      <c r="H35" s="148"/>
      <c r="I35" s="525">
        <v>20153</v>
      </c>
      <c r="J35" s="519" t="s">
        <v>737</v>
      </c>
      <c r="K35" s="525">
        <v>2</v>
      </c>
      <c r="L35" s="519" t="s">
        <v>277</v>
      </c>
    </row>
    <row r="36" spans="1:12" ht="15" x14ac:dyDescent="0.25">
      <c r="A36" s="525"/>
      <c r="B36" s="474"/>
      <c r="C36" s="524"/>
      <c r="D36" s="474"/>
      <c r="E36" s="474"/>
      <c r="F36" s="525"/>
      <c r="G36" s="525"/>
      <c r="H36" s="148"/>
      <c r="I36" s="525">
        <v>25842</v>
      </c>
      <c r="J36" s="519" t="s">
        <v>1053</v>
      </c>
      <c r="K36" s="522"/>
      <c r="L36" s="519" t="s">
        <v>293</v>
      </c>
    </row>
    <row r="37" spans="1:12" ht="15" x14ac:dyDescent="0.25">
      <c r="A37" s="525"/>
      <c r="B37" s="474"/>
      <c r="C37" s="524"/>
      <c r="D37" s="474"/>
      <c r="E37" s="474"/>
      <c r="F37" s="525"/>
      <c r="G37" s="525"/>
      <c r="H37" s="148"/>
      <c r="I37" s="525">
        <v>24875</v>
      </c>
      <c r="J37" s="519" t="s">
        <v>283</v>
      </c>
      <c r="K37" s="522"/>
      <c r="L37" s="519" t="s">
        <v>277</v>
      </c>
    </row>
    <row r="38" spans="1:12" ht="15" customHeight="1" x14ac:dyDescent="0.25">
      <c r="A38" s="525"/>
      <c r="B38" s="474"/>
      <c r="C38" s="524"/>
      <c r="D38" s="474"/>
      <c r="E38" s="474"/>
      <c r="F38" s="525"/>
      <c r="G38" s="525"/>
      <c r="H38" s="148"/>
      <c r="I38" s="525">
        <v>24885</v>
      </c>
      <c r="J38" s="519" t="s">
        <v>284</v>
      </c>
      <c r="K38" s="522"/>
      <c r="L38" s="519" t="s">
        <v>285</v>
      </c>
    </row>
    <row r="39" spans="1:12" ht="15" x14ac:dyDescent="0.25">
      <c r="A39" s="525"/>
      <c r="B39" s="474"/>
      <c r="C39" s="524"/>
      <c r="D39" s="474"/>
      <c r="E39" s="474"/>
      <c r="F39" s="525"/>
      <c r="G39" s="525"/>
      <c r="H39" s="148"/>
      <c r="I39" s="525">
        <v>25742</v>
      </c>
      <c r="J39" s="519" t="s">
        <v>146</v>
      </c>
      <c r="K39" s="525">
        <v>5</v>
      </c>
      <c r="L39" s="519" t="s">
        <v>273</v>
      </c>
    </row>
    <row r="40" spans="1:12" ht="15" x14ac:dyDescent="0.25">
      <c r="A40" s="525"/>
      <c r="B40" s="474"/>
      <c r="C40" s="524"/>
      <c r="D40" s="474"/>
      <c r="E40" s="474"/>
      <c r="F40" s="525"/>
      <c r="G40" s="525"/>
      <c r="I40" s="525">
        <v>19581</v>
      </c>
      <c r="J40" s="519" t="s">
        <v>278</v>
      </c>
      <c r="K40" s="522"/>
      <c r="L40" s="519" t="s">
        <v>279</v>
      </c>
    </row>
    <row r="41" spans="1:12" ht="15" x14ac:dyDescent="0.25">
      <c r="A41" s="525"/>
      <c r="B41" s="474"/>
      <c r="C41" s="524"/>
      <c r="D41" s="474"/>
      <c r="E41" s="474"/>
      <c r="F41" s="525"/>
      <c r="G41" s="525"/>
      <c r="I41" s="525">
        <v>25838</v>
      </c>
      <c r="J41" s="519" t="s">
        <v>1174</v>
      </c>
      <c r="K41" s="522"/>
      <c r="L41" s="519" t="s">
        <v>273</v>
      </c>
    </row>
    <row r="42" spans="1:12" ht="15" x14ac:dyDescent="0.25">
      <c r="I42" s="525">
        <v>25537</v>
      </c>
      <c r="J42" s="519" t="s">
        <v>290</v>
      </c>
      <c r="K42" s="525">
        <v>35</v>
      </c>
      <c r="L42" s="519" t="s">
        <v>273</v>
      </c>
    </row>
    <row r="43" spans="1:12" ht="15" x14ac:dyDescent="0.25">
      <c r="I43" s="525">
        <v>20266</v>
      </c>
      <c r="J43" s="519" t="s">
        <v>281</v>
      </c>
      <c r="K43" s="522"/>
      <c r="L43" s="519" t="s">
        <v>273</v>
      </c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1"/>
  <sheetViews>
    <sheetView showGridLines="0" zoomScale="70" zoomScaleNormal="70" workbookViewId="0">
      <selection activeCell="A2" sqref="A2"/>
    </sheetView>
  </sheetViews>
  <sheetFormatPr defaultRowHeight="12.75" x14ac:dyDescent="0.2"/>
  <cols>
    <col min="1" max="1" width="8.85546875" style="149" customWidth="1"/>
    <col min="2" max="2" width="51.85546875" customWidth="1"/>
    <col min="3" max="3" width="11.7109375" style="149" bestFit="1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9" style="149" customWidth="1"/>
    <col min="8" max="8" width="1.5703125" customWidth="1"/>
    <col min="9" max="9" width="8.7109375" style="149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5" customFormat="1" ht="15" customHeight="1" x14ac:dyDescent="0.2">
      <c r="A21" s="325"/>
      <c r="B21" s="222" t="s">
        <v>692</v>
      </c>
      <c r="C21" s="136"/>
      <c r="D21" s="125"/>
      <c r="E21" s="136"/>
      <c r="F21" s="136"/>
      <c r="G21" s="136"/>
      <c r="H21" s="38"/>
      <c r="I21" s="325"/>
      <c r="J21" s="326" t="s">
        <v>698</v>
      </c>
      <c r="K21" s="325"/>
    </row>
    <row r="22" spans="1:12" s="148" customFormat="1" ht="20.25" customHeight="1" x14ac:dyDescent="0.3">
      <c r="A22" s="575" t="str">
        <f>"1+ Days Past Due: "&amp;COUNTA(A24:A299)</f>
        <v>1+ Days Past Due: 6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"&amp;COUNTA(I24:I300)</f>
        <v>Program Case Load: 46</v>
      </c>
      <c r="J22" s="574"/>
      <c r="K22" s="574"/>
      <c r="L22" s="574"/>
    </row>
    <row r="23" spans="1:12" s="148" customFormat="1" ht="45" x14ac:dyDescent="0.25">
      <c r="A23" s="223" t="s">
        <v>117</v>
      </c>
      <c r="B23" s="223" t="s">
        <v>118</v>
      </c>
      <c r="C23" s="223" t="s">
        <v>175</v>
      </c>
      <c r="D23" s="224" t="s">
        <v>115</v>
      </c>
      <c r="E23" s="223" t="s">
        <v>116</v>
      </c>
      <c r="F23" s="219" t="s">
        <v>788</v>
      </c>
      <c r="G23" s="219" t="s">
        <v>789</v>
      </c>
      <c r="H23"/>
      <c r="I23" s="461" t="s">
        <v>117</v>
      </c>
      <c r="J23" s="461" t="s">
        <v>684</v>
      </c>
      <c r="K23" s="461" t="s">
        <v>957</v>
      </c>
      <c r="L23" s="461" t="s">
        <v>958</v>
      </c>
    </row>
    <row r="24" spans="1:12" ht="15" customHeight="1" x14ac:dyDescent="0.25">
      <c r="A24" s="525">
        <v>16722</v>
      </c>
      <c r="B24" s="530" t="s">
        <v>435</v>
      </c>
      <c r="C24" s="524">
        <v>41321</v>
      </c>
      <c r="D24" s="530" t="s">
        <v>672</v>
      </c>
      <c r="E24" s="530" t="s">
        <v>1034</v>
      </c>
      <c r="F24" s="525" t="s">
        <v>669</v>
      </c>
      <c r="G24" s="523" t="s">
        <v>796</v>
      </c>
      <c r="I24" s="525">
        <v>25454</v>
      </c>
      <c r="J24" s="515" t="s">
        <v>465</v>
      </c>
      <c r="K24" s="522"/>
      <c r="L24" s="515" t="s">
        <v>250</v>
      </c>
    </row>
    <row r="25" spans="1:12" ht="15" customHeight="1" x14ac:dyDescent="0.25">
      <c r="A25" s="525">
        <v>16722</v>
      </c>
      <c r="B25" s="530" t="s">
        <v>435</v>
      </c>
      <c r="C25" s="524">
        <v>41321</v>
      </c>
      <c r="D25" s="530" t="s">
        <v>672</v>
      </c>
      <c r="E25" s="530" t="s">
        <v>1035</v>
      </c>
      <c r="F25" s="525" t="s">
        <v>669</v>
      </c>
      <c r="G25" s="523" t="s">
        <v>796</v>
      </c>
      <c r="I25" s="525">
        <v>23003</v>
      </c>
      <c r="J25" s="515" t="s">
        <v>443</v>
      </c>
      <c r="K25" s="522"/>
      <c r="L25" s="515" t="s">
        <v>433</v>
      </c>
    </row>
    <row r="26" spans="1:12" ht="15" x14ac:dyDescent="0.25">
      <c r="A26" s="525">
        <v>16722</v>
      </c>
      <c r="B26" s="530" t="s">
        <v>435</v>
      </c>
      <c r="C26" s="524">
        <v>41321</v>
      </c>
      <c r="D26" s="530" t="s">
        <v>1036</v>
      </c>
      <c r="E26" s="530" t="s">
        <v>1037</v>
      </c>
      <c r="F26" s="525" t="s">
        <v>669</v>
      </c>
      <c r="G26" s="523" t="s">
        <v>796</v>
      </c>
      <c r="I26" s="525">
        <v>21291</v>
      </c>
      <c r="J26" s="515" t="s">
        <v>441</v>
      </c>
      <c r="K26" s="525">
        <v>3</v>
      </c>
      <c r="L26" s="515" t="s">
        <v>433</v>
      </c>
    </row>
    <row r="27" spans="1:12" ht="15" customHeight="1" x14ac:dyDescent="0.25">
      <c r="A27" s="525">
        <v>16722</v>
      </c>
      <c r="B27" s="530" t="s">
        <v>435</v>
      </c>
      <c r="C27" s="524">
        <v>41321</v>
      </c>
      <c r="D27" s="530" t="s">
        <v>674</v>
      </c>
      <c r="E27" s="530" t="s">
        <v>1038</v>
      </c>
      <c r="F27" s="525" t="s">
        <v>669</v>
      </c>
      <c r="G27" s="523" t="s">
        <v>796</v>
      </c>
      <c r="I27" s="525">
        <v>16495</v>
      </c>
      <c r="J27" s="515" t="s">
        <v>434</v>
      </c>
      <c r="K27" s="525">
        <v>46</v>
      </c>
      <c r="L27" s="515" t="s">
        <v>433</v>
      </c>
    </row>
    <row r="28" spans="1:12" ht="15" x14ac:dyDescent="0.25">
      <c r="A28" s="525">
        <v>16722</v>
      </c>
      <c r="B28" s="530" t="s">
        <v>435</v>
      </c>
      <c r="C28" s="524">
        <v>41321</v>
      </c>
      <c r="D28" s="530" t="s">
        <v>683</v>
      </c>
      <c r="E28" s="530" t="s">
        <v>680</v>
      </c>
      <c r="F28" s="525" t="s">
        <v>669</v>
      </c>
      <c r="G28" s="523" t="s">
        <v>796</v>
      </c>
      <c r="I28" s="525">
        <v>20031</v>
      </c>
      <c r="J28" s="515" t="s">
        <v>437</v>
      </c>
      <c r="K28" s="522"/>
      <c r="L28" s="515" t="s">
        <v>433</v>
      </c>
    </row>
    <row r="29" spans="1:12" ht="15" x14ac:dyDescent="0.25">
      <c r="A29" s="525">
        <v>25281</v>
      </c>
      <c r="B29" s="530" t="s">
        <v>462</v>
      </c>
      <c r="C29" s="524">
        <v>41321</v>
      </c>
      <c r="D29" s="530" t="s">
        <v>674</v>
      </c>
      <c r="E29" s="530" t="s">
        <v>1039</v>
      </c>
      <c r="F29" s="525" t="s">
        <v>669</v>
      </c>
      <c r="G29" s="524"/>
      <c r="I29" s="525">
        <v>24415</v>
      </c>
      <c r="J29" s="515" t="s">
        <v>450</v>
      </c>
      <c r="K29" s="525">
        <v>5</v>
      </c>
      <c r="L29" s="515" t="s">
        <v>250</v>
      </c>
    </row>
    <row r="30" spans="1:12" ht="15" x14ac:dyDescent="0.25">
      <c r="A30" s="525"/>
      <c r="B30" s="466"/>
      <c r="C30" s="524"/>
      <c r="D30" s="466"/>
      <c r="E30" s="466"/>
      <c r="F30" s="525"/>
      <c r="G30" s="525"/>
      <c r="I30" s="525">
        <v>25023</v>
      </c>
      <c r="J30" s="515" t="s">
        <v>460</v>
      </c>
      <c r="K30" s="522"/>
      <c r="L30" s="515" t="s">
        <v>457</v>
      </c>
    </row>
    <row r="31" spans="1:12" ht="15" x14ac:dyDescent="0.25">
      <c r="A31" s="525"/>
      <c r="B31" s="466"/>
      <c r="C31" s="524"/>
      <c r="D31" s="466"/>
      <c r="E31" s="466"/>
      <c r="F31" s="525"/>
      <c r="G31" s="525"/>
      <c r="I31" s="525">
        <v>23592</v>
      </c>
      <c r="J31" s="515" t="s">
        <v>446</v>
      </c>
      <c r="K31" s="525">
        <v>1</v>
      </c>
      <c r="L31" s="515" t="s">
        <v>433</v>
      </c>
    </row>
    <row r="32" spans="1:12" ht="15" x14ac:dyDescent="0.25">
      <c r="A32" s="525"/>
      <c r="B32" s="466"/>
      <c r="C32" s="524"/>
      <c r="D32" s="466"/>
      <c r="E32" s="466"/>
      <c r="F32" s="525"/>
      <c r="G32" s="525"/>
      <c r="I32" s="525">
        <v>25744</v>
      </c>
      <c r="J32" s="515" t="s">
        <v>476</v>
      </c>
      <c r="K32" s="522"/>
      <c r="L32" s="515" t="s">
        <v>250</v>
      </c>
    </row>
    <row r="33" spans="1:12" ht="15" x14ac:dyDescent="0.25">
      <c r="A33" s="525"/>
      <c r="B33" s="466"/>
      <c r="C33" s="524"/>
      <c r="D33" s="466"/>
      <c r="E33" s="466"/>
      <c r="F33" s="525"/>
      <c r="G33" s="525"/>
      <c r="I33" s="525">
        <v>20603</v>
      </c>
      <c r="J33" s="515" t="s">
        <v>439</v>
      </c>
      <c r="K33" s="525">
        <v>20</v>
      </c>
      <c r="L33" s="515" t="s">
        <v>250</v>
      </c>
    </row>
    <row r="34" spans="1:12" ht="15" customHeight="1" x14ac:dyDescent="0.25">
      <c r="A34" s="525"/>
      <c r="B34" s="466"/>
      <c r="C34" s="524"/>
      <c r="D34" s="466"/>
      <c r="E34" s="466"/>
      <c r="F34" s="525"/>
      <c r="G34" s="525"/>
      <c r="I34" s="525">
        <v>25686</v>
      </c>
      <c r="J34" s="515" t="s">
        <v>473</v>
      </c>
      <c r="K34" s="525">
        <v>1</v>
      </c>
      <c r="L34" s="515" t="s">
        <v>250</v>
      </c>
    </row>
    <row r="35" spans="1:12" ht="15" x14ac:dyDescent="0.25">
      <c r="A35" s="525"/>
      <c r="B35" s="466"/>
      <c r="C35" s="524"/>
      <c r="D35" s="466"/>
      <c r="E35" s="466"/>
      <c r="F35" s="525"/>
      <c r="G35" s="525"/>
      <c r="I35" s="525">
        <v>24680</v>
      </c>
      <c r="J35" s="515" t="s">
        <v>453</v>
      </c>
      <c r="K35" s="525">
        <v>1</v>
      </c>
      <c r="L35" s="515" t="s">
        <v>433</v>
      </c>
    </row>
    <row r="36" spans="1:12" ht="15" x14ac:dyDescent="0.25">
      <c r="A36" s="525"/>
      <c r="B36" s="466"/>
      <c r="C36" s="524"/>
      <c r="D36" s="466"/>
      <c r="E36" s="466"/>
      <c r="F36" s="525"/>
      <c r="G36" s="525"/>
      <c r="I36" s="525">
        <v>23131</v>
      </c>
      <c r="J36" s="515" t="s">
        <v>444</v>
      </c>
      <c r="K36" s="525">
        <v>16</v>
      </c>
      <c r="L36" s="515" t="s">
        <v>433</v>
      </c>
    </row>
    <row r="37" spans="1:12" ht="15" x14ac:dyDescent="0.25">
      <c r="A37" s="525"/>
      <c r="B37" s="466"/>
      <c r="C37" s="524"/>
      <c r="D37" s="466"/>
      <c r="E37" s="466"/>
      <c r="F37" s="525"/>
      <c r="G37" s="525"/>
      <c r="I37" s="525">
        <v>25802</v>
      </c>
      <c r="J37" s="515" t="s">
        <v>477</v>
      </c>
      <c r="K37" s="522"/>
      <c r="L37" s="515" t="s">
        <v>433</v>
      </c>
    </row>
    <row r="38" spans="1:12" ht="15" x14ac:dyDescent="0.25">
      <c r="A38" s="525"/>
      <c r="B38" s="466"/>
      <c r="C38" s="524"/>
      <c r="D38" s="466"/>
      <c r="E38" s="466"/>
      <c r="F38" s="525"/>
      <c r="G38" s="525"/>
      <c r="I38" s="525">
        <v>24740</v>
      </c>
      <c r="J38" s="515" t="s">
        <v>454</v>
      </c>
      <c r="K38" s="525">
        <v>2</v>
      </c>
      <c r="L38" s="515" t="s">
        <v>433</v>
      </c>
    </row>
    <row r="39" spans="1:12" ht="15" x14ac:dyDescent="0.25">
      <c r="A39" s="525"/>
      <c r="B39" s="466"/>
      <c r="C39" s="524"/>
      <c r="D39" s="466"/>
      <c r="E39" s="466"/>
      <c r="F39" s="525"/>
      <c r="G39" s="525"/>
      <c r="I39" s="525">
        <v>24618</v>
      </c>
      <c r="J39" s="515" t="s">
        <v>451</v>
      </c>
      <c r="K39" s="525">
        <v>3</v>
      </c>
      <c r="L39" s="515" t="s">
        <v>433</v>
      </c>
    </row>
    <row r="40" spans="1:12" ht="15" x14ac:dyDescent="0.25">
      <c r="A40" s="525"/>
      <c r="B40" s="466"/>
      <c r="C40" s="524"/>
      <c r="D40" s="466"/>
      <c r="E40" s="466"/>
      <c r="F40" s="525"/>
      <c r="G40" s="525"/>
      <c r="I40" s="525">
        <v>24619</v>
      </c>
      <c r="J40" s="515" t="s">
        <v>452</v>
      </c>
      <c r="K40" s="522"/>
      <c r="L40" s="515" t="s">
        <v>433</v>
      </c>
    </row>
    <row r="41" spans="1:12" ht="15" x14ac:dyDescent="0.25">
      <c r="A41" s="525"/>
      <c r="B41" s="466"/>
      <c r="C41" s="524"/>
      <c r="D41" s="466"/>
      <c r="E41" s="466"/>
      <c r="F41" s="525"/>
      <c r="G41" s="525"/>
      <c r="I41" s="525">
        <v>20114</v>
      </c>
      <c r="J41" s="515" t="s">
        <v>438</v>
      </c>
      <c r="K41" s="522"/>
      <c r="L41" s="515" t="s">
        <v>433</v>
      </c>
    </row>
    <row r="42" spans="1:12" ht="15" x14ac:dyDescent="0.25">
      <c r="A42" s="525"/>
      <c r="B42" s="466"/>
      <c r="C42" s="524"/>
      <c r="D42" s="466"/>
      <c r="E42" s="466"/>
      <c r="F42" s="525"/>
      <c r="G42" s="525"/>
      <c r="I42" s="525">
        <v>25804</v>
      </c>
      <c r="J42" s="515" t="s">
        <v>719</v>
      </c>
      <c r="K42" s="525">
        <v>1</v>
      </c>
      <c r="L42" s="515" t="s">
        <v>433</v>
      </c>
    </row>
    <row r="43" spans="1:12" ht="15" x14ac:dyDescent="0.25">
      <c r="A43" s="525"/>
      <c r="B43" s="466"/>
      <c r="C43" s="524"/>
      <c r="D43" s="466"/>
      <c r="E43" s="466"/>
      <c r="F43" s="525"/>
      <c r="G43" s="525"/>
      <c r="I43" s="525">
        <v>25689</v>
      </c>
      <c r="J43" s="515" t="s">
        <v>474</v>
      </c>
      <c r="K43" s="522"/>
      <c r="L43" s="515" t="s">
        <v>316</v>
      </c>
    </row>
    <row r="44" spans="1:12" ht="15" x14ac:dyDescent="0.25">
      <c r="A44" s="525"/>
      <c r="B44" s="466"/>
      <c r="C44" s="524"/>
      <c r="D44" s="466"/>
      <c r="E44" s="466"/>
      <c r="F44" s="525"/>
      <c r="G44" s="525"/>
      <c r="I44" s="525">
        <v>25816</v>
      </c>
      <c r="J44" s="515" t="s">
        <v>721</v>
      </c>
      <c r="K44" s="525">
        <v>37</v>
      </c>
      <c r="L44" s="515" t="s">
        <v>457</v>
      </c>
    </row>
    <row r="45" spans="1:12" ht="15" x14ac:dyDescent="0.25">
      <c r="A45" s="525"/>
      <c r="B45" s="466"/>
      <c r="C45" s="524"/>
      <c r="D45" s="466"/>
      <c r="E45" s="466"/>
      <c r="F45" s="525"/>
      <c r="G45" s="525"/>
      <c r="I45" s="525">
        <v>20933</v>
      </c>
      <c r="J45" s="515" t="s">
        <v>440</v>
      </c>
      <c r="K45" s="525">
        <v>1</v>
      </c>
      <c r="L45" s="515" t="s">
        <v>433</v>
      </c>
    </row>
    <row r="46" spans="1:12" ht="15" x14ac:dyDescent="0.25">
      <c r="A46" s="525"/>
      <c r="B46" s="466"/>
      <c r="C46" s="524"/>
      <c r="D46" s="466"/>
      <c r="E46" s="466"/>
      <c r="F46" s="525"/>
      <c r="G46" s="525"/>
      <c r="I46" s="525">
        <v>22876</v>
      </c>
      <c r="J46" s="515" t="s">
        <v>442</v>
      </c>
      <c r="K46" s="522"/>
      <c r="L46" s="515" t="s">
        <v>433</v>
      </c>
    </row>
    <row r="47" spans="1:12" ht="15" x14ac:dyDescent="0.25">
      <c r="A47" s="525"/>
      <c r="B47" s="466"/>
      <c r="C47" s="524"/>
      <c r="D47" s="466"/>
      <c r="E47" s="466"/>
      <c r="F47" s="525"/>
      <c r="G47" s="525"/>
      <c r="I47" s="525">
        <v>24917</v>
      </c>
      <c r="J47" s="515" t="s">
        <v>458</v>
      </c>
      <c r="K47" s="525">
        <v>1</v>
      </c>
      <c r="L47" s="515" t="s">
        <v>459</v>
      </c>
    </row>
    <row r="48" spans="1:12" ht="15" x14ac:dyDescent="0.25">
      <c r="A48" s="525"/>
      <c r="B48" s="466"/>
      <c r="C48" s="524"/>
      <c r="D48" s="466"/>
      <c r="E48" s="466"/>
      <c r="F48" s="525"/>
      <c r="G48" s="525"/>
      <c r="I48" s="525">
        <v>8659</v>
      </c>
      <c r="J48" s="515" t="s">
        <v>432</v>
      </c>
      <c r="K48" s="525">
        <v>3</v>
      </c>
      <c r="L48" s="515" t="s">
        <v>433</v>
      </c>
    </row>
    <row r="49" spans="1:12" ht="15" x14ac:dyDescent="0.25">
      <c r="A49" s="525"/>
      <c r="B49" s="466"/>
      <c r="C49" s="524"/>
      <c r="D49" s="466"/>
      <c r="E49" s="466"/>
      <c r="F49" s="525"/>
      <c r="G49" s="525"/>
      <c r="I49" s="525">
        <v>25409</v>
      </c>
      <c r="J49" s="515" t="s">
        <v>464</v>
      </c>
      <c r="K49" s="522"/>
      <c r="L49" s="515" t="s">
        <v>397</v>
      </c>
    </row>
    <row r="50" spans="1:12" ht="15" x14ac:dyDescent="0.25">
      <c r="A50" s="525"/>
      <c r="B50" s="466"/>
      <c r="C50" s="524"/>
      <c r="D50" s="466"/>
      <c r="E50" s="466"/>
      <c r="F50" s="525"/>
      <c r="G50" s="525"/>
      <c r="I50" s="525">
        <v>25458</v>
      </c>
      <c r="J50" s="515" t="s">
        <v>466</v>
      </c>
      <c r="K50" s="522"/>
      <c r="L50" s="515" t="s">
        <v>397</v>
      </c>
    </row>
    <row r="51" spans="1:12" ht="15" x14ac:dyDescent="0.25">
      <c r="A51" s="525"/>
      <c r="B51" s="466"/>
      <c r="C51" s="524"/>
      <c r="D51" s="466"/>
      <c r="E51" s="466"/>
      <c r="F51" s="525"/>
      <c r="G51" s="525"/>
      <c r="I51" s="525">
        <v>24019</v>
      </c>
      <c r="J51" s="515" t="s">
        <v>447</v>
      </c>
      <c r="K51" s="522"/>
      <c r="L51" s="515" t="s">
        <v>250</v>
      </c>
    </row>
    <row r="52" spans="1:12" ht="15" x14ac:dyDescent="0.25">
      <c r="A52" s="525"/>
      <c r="B52" s="466"/>
      <c r="C52" s="524"/>
      <c r="D52" s="466"/>
      <c r="E52" s="466"/>
      <c r="F52" s="525"/>
      <c r="G52" s="525"/>
      <c r="I52" s="525">
        <v>25621</v>
      </c>
      <c r="J52" s="515" t="s">
        <v>471</v>
      </c>
      <c r="K52" s="525">
        <v>23</v>
      </c>
      <c r="L52" s="515" t="s">
        <v>250</v>
      </c>
    </row>
    <row r="53" spans="1:12" ht="15" x14ac:dyDescent="0.25">
      <c r="A53" s="525"/>
      <c r="B53" s="466"/>
      <c r="C53" s="524"/>
      <c r="D53" s="466"/>
      <c r="E53" s="466"/>
      <c r="F53" s="525"/>
      <c r="G53" s="525"/>
      <c r="I53" s="525">
        <v>24803</v>
      </c>
      <c r="J53" s="515" t="s">
        <v>455</v>
      </c>
      <c r="K53" s="522"/>
      <c r="L53" s="515" t="s">
        <v>250</v>
      </c>
    </row>
    <row r="54" spans="1:12" ht="15" x14ac:dyDescent="0.25">
      <c r="A54" s="525"/>
      <c r="B54" s="466"/>
      <c r="C54" s="524"/>
      <c r="D54" s="466"/>
      <c r="E54" s="466"/>
      <c r="F54" s="525"/>
      <c r="G54" s="525"/>
      <c r="I54" s="525">
        <v>24835</v>
      </c>
      <c r="J54" s="515" t="s">
        <v>456</v>
      </c>
      <c r="K54" s="522"/>
      <c r="L54" s="515" t="s">
        <v>457</v>
      </c>
    </row>
    <row r="55" spans="1:12" ht="15" x14ac:dyDescent="0.25">
      <c r="A55" s="525"/>
      <c r="B55" s="466"/>
      <c r="C55" s="524"/>
      <c r="D55" s="466"/>
      <c r="E55" s="466"/>
      <c r="F55" s="525"/>
      <c r="G55" s="525"/>
      <c r="I55" s="525">
        <v>25573</v>
      </c>
      <c r="J55" s="515" t="s">
        <v>469</v>
      </c>
      <c r="K55" s="522"/>
      <c r="L55" s="515" t="s">
        <v>250</v>
      </c>
    </row>
    <row r="56" spans="1:12" ht="15" x14ac:dyDescent="0.25">
      <c r="A56" s="525"/>
      <c r="B56" s="466"/>
      <c r="C56" s="524"/>
      <c r="D56" s="466"/>
      <c r="E56" s="466"/>
      <c r="F56" s="525"/>
      <c r="G56" s="525"/>
      <c r="I56" s="525">
        <v>25499</v>
      </c>
      <c r="J56" s="515" t="s">
        <v>468</v>
      </c>
      <c r="K56" s="522"/>
      <c r="L56" s="515" t="s">
        <v>250</v>
      </c>
    </row>
    <row r="57" spans="1:12" ht="15" x14ac:dyDescent="0.25">
      <c r="A57" s="525"/>
      <c r="B57" s="466"/>
      <c r="C57" s="524"/>
      <c r="D57" s="466"/>
      <c r="E57" s="466"/>
      <c r="F57" s="525"/>
      <c r="G57" s="525"/>
      <c r="I57" s="525">
        <v>16722</v>
      </c>
      <c r="J57" s="515" t="s">
        <v>435</v>
      </c>
      <c r="K57" s="525">
        <v>19</v>
      </c>
      <c r="L57" s="515" t="s">
        <v>433</v>
      </c>
    </row>
    <row r="58" spans="1:12" ht="15" x14ac:dyDescent="0.25">
      <c r="A58" s="525"/>
      <c r="B58" s="466"/>
      <c r="C58" s="524"/>
      <c r="D58" s="466"/>
      <c r="E58" s="466"/>
      <c r="F58" s="525"/>
      <c r="G58" s="525"/>
      <c r="I58" s="525">
        <v>25281</v>
      </c>
      <c r="J58" s="515" t="s">
        <v>462</v>
      </c>
      <c r="K58" s="525">
        <v>44</v>
      </c>
      <c r="L58" s="515" t="s">
        <v>192</v>
      </c>
    </row>
    <row r="59" spans="1:12" ht="15" x14ac:dyDescent="0.25">
      <c r="A59" s="525"/>
      <c r="B59" s="466"/>
      <c r="C59" s="524"/>
      <c r="D59" s="466"/>
      <c r="E59" s="466"/>
      <c r="F59" s="525"/>
      <c r="G59" s="525"/>
      <c r="I59" s="525">
        <v>25646</v>
      </c>
      <c r="J59" s="515" t="s">
        <v>472</v>
      </c>
      <c r="K59" s="525">
        <v>5</v>
      </c>
      <c r="L59" s="515" t="s">
        <v>433</v>
      </c>
    </row>
    <row r="60" spans="1:12" ht="15" x14ac:dyDescent="0.25">
      <c r="A60" s="525"/>
      <c r="B60" s="466"/>
      <c r="C60" s="524"/>
      <c r="D60" s="466"/>
      <c r="E60" s="466"/>
      <c r="F60" s="525"/>
      <c r="G60" s="525"/>
      <c r="I60" s="525">
        <v>25701</v>
      </c>
      <c r="J60" s="515" t="s">
        <v>475</v>
      </c>
      <c r="K60" s="525">
        <v>5</v>
      </c>
      <c r="L60" s="515" t="s">
        <v>433</v>
      </c>
    </row>
    <row r="61" spans="1:12" ht="15" x14ac:dyDescent="0.25">
      <c r="A61" s="525"/>
      <c r="B61" s="466"/>
      <c r="C61" s="524"/>
      <c r="D61" s="466"/>
      <c r="E61" s="466"/>
      <c r="F61" s="525"/>
      <c r="G61" s="525"/>
      <c r="I61" s="525">
        <v>25597</v>
      </c>
      <c r="J61" s="515" t="s">
        <v>470</v>
      </c>
      <c r="K61" s="525">
        <v>89</v>
      </c>
      <c r="L61" s="515" t="s">
        <v>397</v>
      </c>
    </row>
    <row r="62" spans="1:12" ht="15" x14ac:dyDescent="0.25">
      <c r="A62" s="525"/>
      <c r="B62" s="466"/>
      <c r="C62" s="524"/>
      <c r="D62" s="466"/>
      <c r="E62" s="466"/>
      <c r="F62" s="525"/>
      <c r="G62" s="525"/>
      <c r="I62" s="525">
        <v>19483</v>
      </c>
      <c r="J62" s="515" t="s">
        <v>436</v>
      </c>
      <c r="K62" s="525">
        <v>4</v>
      </c>
      <c r="L62" s="515" t="s">
        <v>433</v>
      </c>
    </row>
    <row r="63" spans="1:12" ht="15" x14ac:dyDescent="0.25">
      <c r="A63" s="525"/>
      <c r="B63" s="466"/>
      <c r="C63" s="524"/>
      <c r="D63" s="466"/>
      <c r="E63" s="466"/>
      <c r="F63" s="525"/>
      <c r="G63" s="525"/>
      <c r="I63" s="525">
        <v>23388</v>
      </c>
      <c r="J63" s="515" t="s">
        <v>445</v>
      </c>
      <c r="K63" s="525">
        <v>2</v>
      </c>
      <c r="L63" s="515" t="s">
        <v>433</v>
      </c>
    </row>
    <row r="64" spans="1:12" ht="15" x14ac:dyDescent="0.25">
      <c r="A64" s="525"/>
      <c r="B64" s="466"/>
      <c r="C64" s="524"/>
      <c r="D64" s="466"/>
      <c r="E64" s="466"/>
      <c r="F64" s="525"/>
      <c r="G64" s="525"/>
      <c r="I64" s="525">
        <v>25495</v>
      </c>
      <c r="J64" s="515" t="s">
        <v>467</v>
      </c>
      <c r="K64" s="525">
        <v>2</v>
      </c>
      <c r="L64" s="515" t="s">
        <v>250</v>
      </c>
    </row>
    <row r="65" spans="1:12" ht="15" x14ac:dyDescent="0.25">
      <c r="A65" s="525"/>
      <c r="B65" s="466"/>
      <c r="C65" s="524"/>
      <c r="D65" s="466"/>
      <c r="E65" s="466"/>
      <c r="F65" s="525"/>
      <c r="G65" s="525"/>
      <c r="I65" s="525">
        <v>25813</v>
      </c>
      <c r="J65" s="515" t="s">
        <v>720</v>
      </c>
      <c r="K65" s="525">
        <v>1</v>
      </c>
      <c r="L65" s="515" t="s">
        <v>250</v>
      </c>
    </row>
    <row r="66" spans="1:12" ht="15" x14ac:dyDescent="0.25">
      <c r="A66" s="525"/>
      <c r="B66" s="466"/>
      <c r="C66" s="524"/>
      <c r="D66" s="466"/>
      <c r="E66" s="466"/>
      <c r="F66" s="525"/>
      <c r="G66" s="525"/>
      <c r="I66" s="525">
        <v>25324</v>
      </c>
      <c r="J66" s="515" t="s">
        <v>463</v>
      </c>
      <c r="K66" s="525">
        <v>3</v>
      </c>
      <c r="L66" s="515" t="s">
        <v>250</v>
      </c>
    </row>
    <row r="67" spans="1:12" ht="15" x14ac:dyDescent="0.25">
      <c r="A67" s="525"/>
      <c r="B67" s="466"/>
      <c r="C67" s="524"/>
      <c r="D67" s="466"/>
      <c r="E67" s="466"/>
      <c r="F67" s="525"/>
      <c r="G67" s="525"/>
      <c r="I67" s="525">
        <v>24156</v>
      </c>
      <c r="J67" s="515" t="s">
        <v>448</v>
      </c>
      <c r="K67" s="522"/>
      <c r="L67" s="515" t="s">
        <v>250</v>
      </c>
    </row>
    <row r="68" spans="1:12" ht="15" x14ac:dyDescent="0.25">
      <c r="A68" s="525"/>
      <c r="B68" s="466"/>
      <c r="C68" s="524"/>
      <c r="D68" s="466"/>
      <c r="E68" s="466"/>
      <c r="F68" s="525"/>
      <c r="G68" s="525"/>
      <c r="I68" s="525">
        <v>24157</v>
      </c>
      <c r="J68" s="515" t="s">
        <v>449</v>
      </c>
      <c r="K68" s="522"/>
      <c r="L68" s="515" t="s">
        <v>250</v>
      </c>
    </row>
    <row r="69" spans="1:12" ht="15" x14ac:dyDescent="0.25">
      <c r="A69" s="525"/>
      <c r="B69" s="466"/>
      <c r="C69" s="524"/>
      <c r="D69" s="466"/>
      <c r="E69" s="466"/>
      <c r="F69" s="525"/>
      <c r="G69" s="525"/>
      <c r="I69" s="525">
        <v>25025</v>
      </c>
      <c r="J69" s="515" t="s">
        <v>461</v>
      </c>
      <c r="K69" s="522"/>
      <c r="L69" s="515" t="s">
        <v>250</v>
      </c>
    </row>
    <row r="70" spans="1:12" ht="15" x14ac:dyDescent="0.25">
      <c r="A70" s="525"/>
      <c r="B70" s="466"/>
      <c r="C70" s="524"/>
      <c r="D70" s="466"/>
      <c r="E70" s="466"/>
      <c r="F70" s="525"/>
      <c r="G70" s="525"/>
    </row>
    <row r="71" spans="1:12" ht="15" x14ac:dyDescent="0.25">
      <c r="A71" s="525"/>
      <c r="B71" s="466"/>
      <c r="C71" s="524"/>
      <c r="D71" s="466"/>
      <c r="E71" s="466"/>
      <c r="F71" s="525"/>
      <c r="G71" s="525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97"/>
  <sheetViews>
    <sheetView showGridLines="0" zoomScale="70" zoomScaleNormal="70" workbookViewId="0">
      <selection activeCell="B20" sqref="B20"/>
    </sheetView>
  </sheetViews>
  <sheetFormatPr defaultRowHeight="12.75" x14ac:dyDescent="0.2"/>
  <cols>
    <col min="1" max="1" width="8.85546875" style="149" customWidth="1"/>
    <col min="2" max="2" width="51.85546875" customWidth="1"/>
    <col min="3" max="3" width="12.28515625" style="149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8.28515625" style="149" customWidth="1"/>
    <col min="8" max="8" width="1.5703125" customWidth="1"/>
    <col min="9" max="9" width="9" style="149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5" customFormat="1" ht="24" customHeight="1" x14ac:dyDescent="0.2">
      <c r="A21" s="325"/>
      <c r="B21" s="222" t="s">
        <v>692</v>
      </c>
      <c r="C21" s="136"/>
      <c r="D21" s="125"/>
      <c r="E21" s="136"/>
      <c r="F21" s="136"/>
      <c r="G21" s="136"/>
      <c r="H21" s="38"/>
      <c r="I21" s="325"/>
      <c r="J21" s="326" t="s">
        <v>698</v>
      </c>
      <c r="K21" s="325"/>
    </row>
    <row r="22" spans="1:12" s="148" customFormat="1" ht="20.25" customHeight="1" x14ac:dyDescent="0.3">
      <c r="A22" s="575" t="str">
        <f>"1+ Days Past Due: "&amp;COUNTA(A24:A280)</f>
        <v>1+ Days Past Due: 5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"&amp;COUNTA(I24:I287)</f>
        <v>Program Case Load: 73</v>
      </c>
      <c r="J22" s="574"/>
      <c r="K22" s="574"/>
      <c r="L22" s="574"/>
    </row>
    <row r="23" spans="1:12" s="148" customFormat="1" ht="45" x14ac:dyDescent="0.25">
      <c r="A23" s="223" t="s">
        <v>117</v>
      </c>
      <c r="B23" s="223" t="s">
        <v>118</v>
      </c>
      <c r="C23" s="223" t="s">
        <v>175</v>
      </c>
      <c r="D23" s="224" t="s">
        <v>115</v>
      </c>
      <c r="E23" s="223" t="s">
        <v>116</v>
      </c>
      <c r="F23" s="219" t="s">
        <v>788</v>
      </c>
      <c r="G23" s="219" t="s">
        <v>789</v>
      </c>
      <c r="I23" s="470" t="s">
        <v>117</v>
      </c>
      <c r="J23" s="470" t="s">
        <v>684</v>
      </c>
      <c r="K23" s="470" t="s">
        <v>957</v>
      </c>
      <c r="L23" s="470" t="s">
        <v>958</v>
      </c>
    </row>
    <row r="24" spans="1:12" ht="15" x14ac:dyDescent="0.25">
      <c r="A24" s="525">
        <v>23510</v>
      </c>
      <c r="B24" s="535" t="s">
        <v>221</v>
      </c>
      <c r="C24" s="524">
        <v>41334</v>
      </c>
      <c r="D24" s="535" t="s">
        <v>1076</v>
      </c>
      <c r="E24" s="535" t="s">
        <v>1077</v>
      </c>
      <c r="F24" s="525" t="s">
        <v>669</v>
      </c>
      <c r="G24" s="524"/>
      <c r="I24" s="525">
        <v>25855</v>
      </c>
      <c r="J24" s="520" t="s">
        <v>960</v>
      </c>
      <c r="K24" s="525">
        <v>1</v>
      </c>
      <c r="L24" s="520" t="s">
        <v>212</v>
      </c>
    </row>
    <row r="25" spans="1:12" ht="15" x14ac:dyDescent="0.25">
      <c r="A25" s="525">
        <v>18813</v>
      </c>
      <c r="B25" s="535" t="s">
        <v>197</v>
      </c>
      <c r="C25" s="524">
        <v>41264</v>
      </c>
      <c r="D25" s="535" t="s">
        <v>661</v>
      </c>
      <c r="E25" s="535" t="s">
        <v>839</v>
      </c>
      <c r="F25" s="525" t="s">
        <v>669</v>
      </c>
      <c r="G25" s="524"/>
      <c r="I25" s="525">
        <v>25752</v>
      </c>
      <c r="J25" s="520" t="s">
        <v>260</v>
      </c>
      <c r="K25" s="525">
        <v>1</v>
      </c>
      <c r="L25" s="520" t="s">
        <v>208</v>
      </c>
    </row>
    <row r="26" spans="1:12" ht="15" x14ac:dyDescent="0.25">
      <c r="A26" s="525">
        <v>24706</v>
      </c>
      <c r="B26" s="535" t="s">
        <v>232</v>
      </c>
      <c r="C26" s="524">
        <v>41165</v>
      </c>
      <c r="D26" s="535" t="s">
        <v>677</v>
      </c>
      <c r="E26" s="535" t="s">
        <v>705</v>
      </c>
      <c r="F26" s="525" t="s">
        <v>664</v>
      </c>
      <c r="G26" s="523" t="s">
        <v>796</v>
      </c>
      <c r="I26" s="525">
        <v>19654</v>
      </c>
      <c r="J26" s="520" t="s">
        <v>201</v>
      </c>
      <c r="K26" s="525">
        <v>12</v>
      </c>
      <c r="L26" s="520" t="s">
        <v>194</v>
      </c>
    </row>
    <row r="27" spans="1:12" ht="15" x14ac:dyDescent="0.25">
      <c r="A27" s="525">
        <v>24706</v>
      </c>
      <c r="B27" s="535" t="s">
        <v>232</v>
      </c>
      <c r="C27" s="524">
        <v>41256</v>
      </c>
      <c r="D27" s="535" t="s">
        <v>840</v>
      </c>
      <c r="E27" s="535" t="s">
        <v>841</v>
      </c>
      <c r="F27" s="525" t="s">
        <v>664</v>
      </c>
      <c r="G27" s="522" t="s">
        <v>796</v>
      </c>
      <c r="I27" s="525">
        <v>25706</v>
      </c>
      <c r="J27" s="520" t="s">
        <v>255</v>
      </c>
      <c r="K27" s="525">
        <v>3</v>
      </c>
      <c r="L27" s="520" t="s">
        <v>194</v>
      </c>
    </row>
    <row r="28" spans="1:12" ht="15" customHeight="1" x14ac:dyDescent="0.25">
      <c r="A28" s="525">
        <v>25763</v>
      </c>
      <c r="B28" s="535" t="s">
        <v>265</v>
      </c>
      <c r="C28" s="524">
        <v>41338</v>
      </c>
      <c r="D28" s="535" t="s">
        <v>675</v>
      </c>
      <c r="E28" s="535" t="s">
        <v>1078</v>
      </c>
      <c r="F28" s="525" t="s">
        <v>669</v>
      </c>
      <c r="G28" s="524"/>
      <c r="I28" s="525">
        <v>22185</v>
      </c>
      <c r="J28" s="520" t="s">
        <v>213</v>
      </c>
      <c r="K28" s="525">
        <v>4</v>
      </c>
      <c r="L28" s="520" t="s">
        <v>200</v>
      </c>
    </row>
    <row r="29" spans="1:12" ht="15" x14ac:dyDescent="0.25">
      <c r="A29" s="511"/>
      <c r="B29" s="445"/>
      <c r="C29" s="507"/>
      <c r="D29" s="445"/>
      <c r="E29" s="445"/>
      <c r="F29" s="511"/>
      <c r="G29" s="511"/>
      <c r="I29" s="525">
        <v>25628</v>
      </c>
      <c r="J29" s="520" t="s">
        <v>248</v>
      </c>
      <c r="K29" s="522"/>
      <c r="L29" s="520" t="s">
        <v>194</v>
      </c>
    </row>
    <row r="30" spans="1:12" ht="15" x14ac:dyDescent="0.25">
      <c r="A30" s="511"/>
      <c r="B30" s="445"/>
      <c r="C30" s="507"/>
      <c r="D30" s="445"/>
      <c r="E30" s="445"/>
      <c r="F30" s="511"/>
      <c r="G30" s="511"/>
      <c r="I30" s="525">
        <v>19580</v>
      </c>
      <c r="J30" s="520" t="s">
        <v>199</v>
      </c>
      <c r="K30" s="525">
        <v>4</v>
      </c>
      <c r="L30" s="520" t="s">
        <v>200</v>
      </c>
    </row>
    <row r="31" spans="1:12" ht="15" x14ac:dyDescent="0.25">
      <c r="I31" s="525">
        <v>22790</v>
      </c>
      <c r="J31" s="520" t="s">
        <v>214</v>
      </c>
      <c r="K31" s="522"/>
      <c r="L31" s="520" t="s">
        <v>215</v>
      </c>
    </row>
    <row r="32" spans="1:12" ht="15" x14ac:dyDescent="0.25">
      <c r="I32" s="525">
        <v>23510</v>
      </c>
      <c r="J32" s="520" t="s">
        <v>221</v>
      </c>
      <c r="K32" s="525">
        <v>2</v>
      </c>
      <c r="L32" s="520" t="s">
        <v>194</v>
      </c>
    </row>
    <row r="33" spans="9:12" ht="15" x14ac:dyDescent="0.25">
      <c r="I33" s="525">
        <v>23437</v>
      </c>
      <c r="J33" s="520" t="s">
        <v>219</v>
      </c>
      <c r="K33" s="525">
        <v>1</v>
      </c>
      <c r="L33" s="520" t="s">
        <v>220</v>
      </c>
    </row>
    <row r="34" spans="9:12" ht="15" x14ac:dyDescent="0.25">
      <c r="I34" s="525">
        <v>24444</v>
      </c>
      <c r="J34" s="520" t="s">
        <v>227</v>
      </c>
      <c r="K34" s="525">
        <v>3</v>
      </c>
      <c r="L34" s="520" t="s">
        <v>191</v>
      </c>
    </row>
    <row r="35" spans="9:12" ht="15" x14ac:dyDescent="0.25">
      <c r="I35" s="525">
        <v>25403</v>
      </c>
      <c r="J35" s="520" t="s">
        <v>242</v>
      </c>
      <c r="K35" s="522"/>
      <c r="L35" s="520" t="s">
        <v>208</v>
      </c>
    </row>
    <row r="36" spans="9:12" ht="15" x14ac:dyDescent="0.25">
      <c r="I36" s="525">
        <v>25722</v>
      </c>
      <c r="J36" s="520" t="s">
        <v>257</v>
      </c>
      <c r="K36" s="522"/>
      <c r="L36" s="520" t="s">
        <v>208</v>
      </c>
    </row>
    <row r="37" spans="9:12" ht="15" x14ac:dyDescent="0.25">
      <c r="I37" s="525">
        <v>25796</v>
      </c>
      <c r="J37" s="520" t="s">
        <v>267</v>
      </c>
      <c r="K37" s="522"/>
      <c r="L37" s="520" t="s">
        <v>208</v>
      </c>
    </row>
    <row r="38" spans="9:12" ht="15" x14ac:dyDescent="0.25">
      <c r="I38" s="525">
        <v>25539</v>
      </c>
      <c r="J38" s="520" t="s">
        <v>223</v>
      </c>
      <c r="K38" s="525">
        <v>5</v>
      </c>
      <c r="L38" s="520" t="s">
        <v>194</v>
      </c>
    </row>
    <row r="39" spans="9:12" ht="15" x14ac:dyDescent="0.25">
      <c r="I39" s="525">
        <v>23700</v>
      </c>
      <c r="J39" s="520" t="s">
        <v>223</v>
      </c>
      <c r="K39" s="525">
        <v>4</v>
      </c>
      <c r="L39" s="520" t="s">
        <v>194</v>
      </c>
    </row>
    <row r="40" spans="9:12" ht="15" x14ac:dyDescent="0.25">
      <c r="I40" s="525">
        <v>20006</v>
      </c>
      <c r="J40" s="520" t="s">
        <v>205</v>
      </c>
      <c r="K40" s="525">
        <v>3</v>
      </c>
      <c r="L40" s="520" t="s">
        <v>206</v>
      </c>
    </row>
    <row r="41" spans="9:12" ht="15" x14ac:dyDescent="0.25">
      <c r="I41" s="525">
        <v>25724</v>
      </c>
      <c r="J41" s="520" t="s">
        <v>258</v>
      </c>
      <c r="K41" s="525">
        <v>21</v>
      </c>
      <c r="L41" s="520" t="s">
        <v>200</v>
      </c>
    </row>
    <row r="42" spans="9:12" ht="15" x14ac:dyDescent="0.25">
      <c r="I42" s="525">
        <v>25786</v>
      </c>
      <c r="J42" s="520" t="s">
        <v>266</v>
      </c>
      <c r="K42" s="525">
        <v>5</v>
      </c>
      <c r="L42" s="520" t="s">
        <v>208</v>
      </c>
    </row>
    <row r="43" spans="9:12" ht="15" x14ac:dyDescent="0.25">
      <c r="I43" s="525">
        <v>25754</v>
      </c>
      <c r="J43" s="520" t="s">
        <v>261</v>
      </c>
      <c r="K43" s="525">
        <v>1</v>
      </c>
      <c r="L43" s="520" t="s">
        <v>208</v>
      </c>
    </row>
    <row r="44" spans="9:12" ht="15" x14ac:dyDescent="0.25">
      <c r="I44" s="525">
        <v>24400</v>
      </c>
      <c r="J44" s="520" t="s">
        <v>226</v>
      </c>
      <c r="K44" s="522"/>
      <c r="L44" s="520" t="s">
        <v>208</v>
      </c>
    </row>
    <row r="45" spans="9:12" ht="15" x14ac:dyDescent="0.25">
      <c r="I45" s="525">
        <v>25756</v>
      </c>
      <c r="J45" s="520" t="s">
        <v>263</v>
      </c>
      <c r="K45" s="525">
        <v>1</v>
      </c>
      <c r="L45" s="520" t="s">
        <v>208</v>
      </c>
    </row>
    <row r="46" spans="9:12" ht="15" x14ac:dyDescent="0.25">
      <c r="I46" s="525">
        <v>25807</v>
      </c>
      <c r="J46" s="520" t="s">
        <v>269</v>
      </c>
      <c r="K46" s="525">
        <v>8</v>
      </c>
      <c r="L46" s="520" t="s">
        <v>215</v>
      </c>
    </row>
    <row r="47" spans="9:12" ht="15" x14ac:dyDescent="0.25">
      <c r="I47" s="525">
        <v>24590</v>
      </c>
      <c r="J47" s="520" t="s">
        <v>229</v>
      </c>
      <c r="K47" s="522"/>
      <c r="L47" s="520" t="s">
        <v>230</v>
      </c>
    </row>
    <row r="48" spans="9:12" ht="15" x14ac:dyDescent="0.25">
      <c r="I48" s="525">
        <v>22999</v>
      </c>
      <c r="J48" s="520" t="s">
        <v>218</v>
      </c>
      <c r="K48" s="522"/>
      <c r="L48" s="520" t="s">
        <v>194</v>
      </c>
    </row>
    <row r="49" spans="9:12" ht="15" x14ac:dyDescent="0.25">
      <c r="I49" s="525">
        <v>25798</v>
      </c>
      <c r="J49" s="520" t="s">
        <v>268</v>
      </c>
      <c r="K49" s="525">
        <v>13</v>
      </c>
      <c r="L49" s="520" t="s">
        <v>202</v>
      </c>
    </row>
    <row r="50" spans="9:12" ht="15" x14ac:dyDescent="0.25">
      <c r="I50" s="525">
        <v>25619</v>
      </c>
      <c r="J50" s="520" t="s">
        <v>246</v>
      </c>
      <c r="K50" s="522"/>
      <c r="L50" s="520" t="s">
        <v>194</v>
      </c>
    </row>
    <row r="51" spans="9:12" ht="15" x14ac:dyDescent="0.25">
      <c r="I51" s="525">
        <v>24989</v>
      </c>
      <c r="J51" s="520" t="s">
        <v>238</v>
      </c>
      <c r="K51" s="525">
        <v>14</v>
      </c>
      <c r="L51" s="520" t="s">
        <v>194</v>
      </c>
    </row>
    <row r="52" spans="9:12" ht="15" x14ac:dyDescent="0.25">
      <c r="I52" s="525">
        <v>25822</v>
      </c>
      <c r="J52" s="520" t="s">
        <v>717</v>
      </c>
      <c r="K52" s="525">
        <v>1</v>
      </c>
      <c r="L52" s="520" t="s">
        <v>208</v>
      </c>
    </row>
    <row r="53" spans="9:12" ht="15" x14ac:dyDescent="0.25">
      <c r="I53" s="525">
        <v>25703</v>
      </c>
      <c r="J53" s="520" t="s">
        <v>253</v>
      </c>
      <c r="K53" s="525">
        <v>2</v>
      </c>
      <c r="L53" s="520" t="s">
        <v>194</v>
      </c>
    </row>
    <row r="54" spans="9:12" ht="15" x14ac:dyDescent="0.25">
      <c r="I54" s="525">
        <v>25620</v>
      </c>
      <c r="J54" s="520" t="s">
        <v>247</v>
      </c>
      <c r="K54" s="522"/>
      <c r="L54" s="520" t="s">
        <v>194</v>
      </c>
    </row>
    <row r="55" spans="9:12" ht="15" x14ac:dyDescent="0.25">
      <c r="I55" s="525">
        <v>25818</v>
      </c>
      <c r="J55" s="520" t="s">
        <v>716</v>
      </c>
      <c r="K55" s="525">
        <v>3</v>
      </c>
      <c r="L55" s="520" t="s">
        <v>192</v>
      </c>
    </row>
    <row r="56" spans="9:12" ht="15" x14ac:dyDescent="0.25">
      <c r="I56" s="525">
        <v>20416</v>
      </c>
      <c r="J56" s="520" t="s">
        <v>210</v>
      </c>
      <c r="K56" s="525">
        <v>1</v>
      </c>
      <c r="L56" s="520" t="s">
        <v>211</v>
      </c>
    </row>
    <row r="57" spans="9:12" ht="15" x14ac:dyDescent="0.25">
      <c r="I57" s="525">
        <v>25755</v>
      </c>
      <c r="J57" s="520" t="s">
        <v>262</v>
      </c>
      <c r="K57" s="525">
        <v>1</v>
      </c>
      <c r="L57" s="520" t="s">
        <v>208</v>
      </c>
    </row>
    <row r="58" spans="9:12" ht="15" x14ac:dyDescent="0.25">
      <c r="I58" s="525">
        <v>25672</v>
      </c>
      <c r="J58" s="520" t="s">
        <v>252</v>
      </c>
      <c r="K58" s="522"/>
      <c r="L58" s="520" t="s">
        <v>208</v>
      </c>
    </row>
    <row r="59" spans="9:12" ht="15" x14ac:dyDescent="0.25">
      <c r="I59" s="525">
        <v>25812</v>
      </c>
      <c r="J59" s="520" t="s">
        <v>270</v>
      </c>
      <c r="K59" s="522"/>
      <c r="L59" s="520" t="s">
        <v>212</v>
      </c>
    </row>
    <row r="60" spans="9:12" ht="15" x14ac:dyDescent="0.25">
      <c r="I60" s="525">
        <v>25854</v>
      </c>
      <c r="J60" s="520" t="s">
        <v>959</v>
      </c>
      <c r="K60" s="525">
        <v>1</v>
      </c>
      <c r="L60" s="520" t="s">
        <v>194</v>
      </c>
    </row>
    <row r="61" spans="9:12" ht="15" x14ac:dyDescent="0.25">
      <c r="I61" s="525">
        <v>25797</v>
      </c>
      <c r="J61" s="520" t="s">
        <v>155</v>
      </c>
      <c r="K61" s="525">
        <v>4</v>
      </c>
      <c r="L61" s="520" t="s">
        <v>198</v>
      </c>
    </row>
    <row r="62" spans="9:12" ht="15" x14ac:dyDescent="0.25">
      <c r="I62" s="525">
        <v>22889</v>
      </c>
      <c r="J62" s="520" t="s">
        <v>217</v>
      </c>
      <c r="K62" s="525">
        <v>6</v>
      </c>
      <c r="L62" s="520" t="s">
        <v>208</v>
      </c>
    </row>
    <row r="63" spans="9:12" ht="15" x14ac:dyDescent="0.25">
      <c r="I63" s="525">
        <v>25760</v>
      </c>
      <c r="J63" s="520" t="s">
        <v>264</v>
      </c>
      <c r="K63" s="525">
        <v>1</v>
      </c>
      <c r="L63" s="520" t="s">
        <v>208</v>
      </c>
    </row>
    <row r="64" spans="9:12" ht="15" x14ac:dyDescent="0.25">
      <c r="I64" s="525">
        <v>18813</v>
      </c>
      <c r="J64" s="520" t="s">
        <v>197</v>
      </c>
      <c r="K64" s="525">
        <v>14</v>
      </c>
      <c r="L64" s="520" t="s">
        <v>198</v>
      </c>
    </row>
    <row r="65" spans="9:12" ht="15" x14ac:dyDescent="0.25">
      <c r="I65" s="525">
        <v>24594</v>
      </c>
      <c r="J65" s="520" t="s">
        <v>231</v>
      </c>
      <c r="K65" s="525">
        <v>1</v>
      </c>
      <c r="L65" s="520" t="s">
        <v>198</v>
      </c>
    </row>
    <row r="66" spans="9:12" ht="15" x14ac:dyDescent="0.25">
      <c r="I66" s="525">
        <v>2687</v>
      </c>
      <c r="J66" s="520" t="s">
        <v>193</v>
      </c>
      <c r="K66" s="525">
        <v>19</v>
      </c>
      <c r="L66" s="520" t="s">
        <v>194</v>
      </c>
    </row>
    <row r="67" spans="9:12" ht="15" x14ac:dyDescent="0.25">
      <c r="I67" s="525">
        <v>21132</v>
      </c>
      <c r="J67" s="520" t="s">
        <v>736</v>
      </c>
      <c r="K67" s="525">
        <v>4</v>
      </c>
      <c r="L67" s="520" t="s">
        <v>191</v>
      </c>
    </row>
    <row r="68" spans="9:12" ht="15" x14ac:dyDescent="0.25">
      <c r="I68" s="525">
        <v>25843</v>
      </c>
      <c r="J68" s="520" t="s">
        <v>838</v>
      </c>
      <c r="K68" s="525">
        <v>2</v>
      </c>
      <c r="L68" s="520" t="s">
        <v>208</v>
      </c>
    </row>
    <row r="69" spans="9:12" ht="15" x14ac:dyDescent="0.25">
      <c r="I69" s="525">
        <v>25837</v>
      </c>
      <c r="J69" s="520" t="s">
        <v>818</v>
      </c>
      <c r="K69" s="525">
        <v>1</v>
      </c>
      <c r="L69" s="520" t="s">
        <v>198</v>
      </c>
    </row>
    <row r="70" spans="9:12" ht="15" x14ac:dyDescent="0.25">
      <c r="I70" s="525">
        <v>24773</v>
      </c>
      <c r="J70" s="520" t="s">
        <v>234</v>
      </c>
      <c r="K70" s="522"/>
      <c r="L70" s="520" t="s">
        <v>198</v>
      </c>
    </row>
    <row r="71" spans="9:12" ht="15" x14ac:dyDescent="0.25">
      <c r="I71" s="525">
        <v>24787</v>
      </c>
      <c r="J71" s="520" t="s">
        <v>235</v>
      </c>
      <c r="K71" s="522"/>
      <c r="L71" s="520" t="s">
        <v>194</v>
      </c>
    </row>
    <row r="72" spans="9:12" ht="15" x14ac:dyDescent="0.25">
      <c r="I72" s="525">
        <v>24788</v>
      </c>
      <c r="J72" s="520" t="s">
        <v>236</v>
      </c>
      <c r="K72" s="522"/>
      <c r="L72" s="520" t="s">
        <v>194</v>
      </c>
    </row>
    <row r="73" spans="9:12" ht="15" x14ac:dyDescent="0.25">
      <c r="I73" s="525">
        <v>24804</v>
      </c>
      <c r="J73" s="520" t="s">
        <v>237</v>
      </c>
      <c r="K73" s="522"/>
      <c r="L73" s="520" t="s">
        <v>220</v>
      </c>
    </row>
    <row r="74" spans="9:12" ht="15" x14ac:dyDescent="0.25">
      <c r="I74" s="525">
        <v>24706</v>
      </c>
      <c r="J74" s="520" t="s">
        <v>232</v>
      </c>
      <c r="K74" s="525">
        <v>3</v>
      </c>
      <c r="L74" s="520" t="s">
        <v>233</v>
      </c>
    </row>
    <row r="75" spans="9:12" ht="15" x14ac:dyDescent="0.25">
      <c r="I75" s="525">
        <v>24772</v>
      </c>
      <c r="J75" s="520" t="s">
        <v>1173</v>
      </c>
      <c r="K75" s="525">
        <v>3</v>
      </c>
      <c r="L75" s="520" t="s">
        <v>198</v>
      </c>
    </row>
    <row r="76" spans="9:12" ht="15" x14ac:dyDescent="0.25">
      <c r="I76" s="525">
        <v>19950</v>
      </c>
      <c r="J76" s="520" t="s">
        <v>204</v>
      </c>
      <c r="K76" s="522"/>
      <c r="L76" s="520" t="s">
        <v>194</v>
      </c>
    </row>
    <row r="77" spans="9:12" ht="15" x14ac:dyDescent="0.25">
      <c r="I77" s="525">
        <v>25527</v>
      </c>
      <c r="J77" s="520" t="s">
        <v>245</v>
      </c>
      <c r="K77" s="522"/>
      <c r="L77" s="520" t="s">
        <v>194</v>
      </c>
    </row>
    <row r="78" spans="9:12" ht="15" x14ac:dyDescent="0.25">
      <c r="I78" s="525">
        <v>23620</v>
      </c>
      <c r="J78" s="520" t="s">
        <v>222</v>
      </c>
      <c r="K78" s="522"/>
      <c r="L78" s="520" t="s">
        <v>215</v>
      </c>
    </row>
    <row r="79" spans="9:12" ht="15" x14ac:dyDescent="0.25">
      <c r="I79" s="525">
        <v>25734</v>
      </c>
      <c r="J79" s="520" t="s">
        <v>259</v>
      </c>
      <c r="K79" s="522"/>
      <c r="L79" s="520" t="s">
        <v>208</v>
      </c>
    </row>
    <row r="80" spans="9:12" ht="15" x14ac:dyDescent="0.25">
      <c r="I80" s="525">
        <v>22882</v>
      </c>
      <c r="J80" s="520" t="s">
        <v>216</v>
      </c>
      <c r="K80" s="522"/>
      <c r="L80" s="520" t="s">
        <v>194</v>
      </c>
    </row>
    <row r="81" spans="9:12" ht="15" x14ac:dyDescent="0.25">
      <c r="I81" s="525">
        <v>25512</v>
      </c>
      <c r="J81" s="520" t="s">
        <v>244</v>
      </c>
      <c r="K81" s="525">
        <v>2</v>
      </c>
      <c r="L81" s="520" t="s">
        <v>208</v>
      </c>
    </row>
    <row r="82" spans="9:12" ht="15" x14ac:dyDescent="0.25">
      <c r="I82" s="525">
        <v>20104</v>
      </c>
      <c r="J82" s="520" t="s">
        <v>209</v>
      </c>
      <c r="K82" s="525">
        <v>4</v>
      </c>
      <c r="L82" s="520" t="s">
        <v>202</v>
      </c>
    </row>
    <row r="83" spans="9:12" ht="15" x14ac:dyDescent="0.25">
      <c r="I83" s="525">
        <v>25629</v>
      </c>
      <c r="J83" s="520" t="s">
        <v>249</v>
      </c>
      <c r="K83" s="522"/>
      <c r="L83" s="520" t="s">
        <v>250</v>
      </c>
    </row>
    <row r="84" spans="9:12" ht="15" x14ac:dyDescent="0.25">
      <c r="I84" s="525">
        <v>25007</v>
      </c>
      <c r="J84" s="520" t="s">
        <v>239</v>
      </c>
      <c r="K84" s="525">
        <v>2</v>
      </c>
      <c r="L84" s="520" t="s">
        <v>240</v>
      </c>
    </row>
    <row r="85" spans="9:12" ht="15" x14ac:dyDescent="0.25">
      <c r="I85" s="525">
        <v>25763</v>
      </c>
      <c r="J85" s="520" t="s">
        <v>265</v>
      </c>
      <c r="K85" s="525">
        <v>23</v>
      </c>
      <c r="L85" s="520" t="s">
        <v>233</v>
      </c>
    </row>
    <row r="86" spans="9:12" ht="15" x14ac:dyDescent="0.25">
      <c r="I86" s="525">
        <v>25770</v>
      </c>
      <c r="J86" s="520" t="s">
        <v>265</v>
      </c>
      <c r="K86" s="522"/>
      <c r="L86" s="520" t="s">
        <v>233</v>
      </c>
    </row>
    <row r="87" spans="9:12" ht="15" x14ac:dyDescent="0.25">
      <c r="I87" s="525">
        <v>24383</v>
      </c>
      <c r="J87" s="520" t="s">
        <v>224</v>
      </c>
      <c r="K87" s="522"/>
      <c r="L87" s="520" t="s">
        <v>194</v>
      </c>
    </row>
    <row r="88" spans="9:12" ht="15" x14ac:dyDescent="0.25">
      <c r="I88" s="525">
        <v>25643</v>
      </c>
      <c r="J88" s="520" t="s">
        <v>251</v>
      </c>
      <c r="K88" s="522"/>
      <c r="L88" s="520" t="s">
        <v>208</v>
      </c>
    </row>
    <row r="89" spans="9:12" ht="15" x14ac:dyDescent="0.25">
      <c r="I89" s="525">
        <v>25414</v>
      </c>
      <c r="J89" s="520" t="s">
        <v>243</v>
      </c>
      <c r="K89" s="522"/>
      <c r="L89" s="520" t="s">
        <v>194</v>
      </c>
    </row>
    <row r="90" spans="9:12" ht="15" x14ac:dyDescent="0.25">
      <c r="I90" s="525">
        <v>8904</v>
      </c>
      <c r="J90" s="520" t="s">
        <v>195</v>
      </c>
      <c r="K90" s="522"/>
      <c r="L90" s="520" t="s">
        <v>196</v>
      </c>
    </row>
    <row r="91" spans="9:12" ht="15" x14ac:dyDescent="0.25">
      <c r="I91" s="525">
        <v>25263</v>
      </c>
      <c r="J91" s="520" t="s">
        <v>241</v>
      </c>
      <c r="K91" s="522"/>
      <c r="L91" s="520" t="s">
        <v>198</v>
      </c>
    </row>
    <row r="92" spans="9:12" ht="15" x14ac:dyDescent="0.25">
      <c r="I92" s="525">
        <v>25810</v>
      </c>
      <c r="J92" s="520" t="s">
        <v>697</v>
      </c>
      <c r="K92" s="522"/>
      <c r="L92" s="520" t="s">
        <v>194</v>
      </c>
    </row>
    <row r="93" spans="9:12" ht="15" x14ac:dyDescent="0.25">
      <c r="I93" s="525">
        <v>25717</v>
      </c>
      <c r="J93" s="520" t="s">
        <v>256</v>
      </c>
      <c r="K93" s="522"/>
      <c r="L93" s="520" t="s">
        <v>233</v>
      </c>
    </row>
    <row r="94" spans="9:12" ht="15" x14ac:dyDescent="0.25">
      <c r="I94" s="525">
        <v>24392</v>
      </c>
      <c r="J94" s="520" t="s">
        <v>225</v>
      </c>
      <c r="K94" s="525">
        <v>6</v>
      </c>
      <c r="L94" s="520" t="s">
        <v>194</v>
      </c>
    </row>
    <row r="95" spans="9:12" ht="15" x14ac:dyDescent="0.25">
      <c r="I95" s="525">
        <v>24486</v>
      </c>
      <c r="J95" s="520" t="s">
        <v>228</v>
      </c>
      <c r="K95" s="522"/>
      <c r="L95" s="520" t="s">
        <v>194</v>
      </c>
    </row>
    <row r="96" spans="9:12" ht="15" x14ac:dyDescent="0.25">
      <c r="I96" s="525">
        <v>25704</v>
      </c>
      <c r="J96" s="520" t="s">
        <v>254</v>
      </c>
      <c r="K96" s="522"/>
      <c r="L96" s="520" t="s">
        <v>194</v>
      </c>
    </row>
    <row r="97" spans="10:10" x14ac:dyDescent="0.2">
      <c r="J97" s="148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59"/>
  <sheetViews>
    <sheetView showGridLines="0" topLeftCell="A4" zoomScale="70" zoomScaleNormal="70" workbookViewId="0">
      <selection activeCell="F52" sqref="F52"/>
    </sheetView>
  </sheetViews>
  <sheetFormatPr defaultRowHeight="12.75" x14ac:dyDescent="0.2"/>
  <cols>
    <col min="1" max="1" width="8.85546875" style="149" customWidth="1"/>
    <col min="2" max="2" width="51.85546875" customWidth="1"/>
    <col min="3" max="3" width="12" style="149" bestFit="1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8.28515625" style="149" customWidth="1"/>
    <col min="8" max="8" width="1.5703125" customWidth="1"/>
    <col min="9" max="9" width="8.140625" style="149" bestFit="1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5" customFormat="1" ht="15" customHeight="1" x14ac:dyDescent="0.2">
      <c r="A21" s="325"/>
      <c r="B21" s="222" t="s">
        <v>692</v>
      </c>
      <c r="C21" s="136"/>
      <c r="D21" s="125"/>
      <c r="E21" s="136"/>
      <c r="F21" s="136"/>
      <c r="G21" s="136"/>
      <c r="H21" s="38"/>
      <c r="I21" s="325"/>
      <c r="J21" s="326" t="s">
        <v>698</v>
      </c>
      <c r="K21" s="325"/>
    </row>
    <row r="22" spans="1:12" s="148" customFormat="1" ht="20.25" customHeight="1" x14ac:dyDescent="0.3">
      <c r="A22" s="575" t="str">
        <f>"1+ Days Past Due: "&amp;COUNTA(A24:A275)</f>
        <v>1+ Days Past Due: 8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"&amp;COUNTA(I24:I282)</f>
        <v>Program Case Load: 33</v>
      </c>
      <c r="J22" s="574"/>
      <c r="K22" s="574"/>
      <c r="L22" s="574"/>
    </row>
    <row r="23" spans="1:12" s="148" customFormat="1" ht="45" x14ac:dyDescent="0.25">
      <c r="A23" s="223" t="s">
        <v>117</v>
      </c>
      <c r="B23" s="223" t="s">
        <v>118</v>
      </c>
      <c r="C23" s="223" t="s">
        <v>175</v>
      </c>
      <c r="D23" s="224" t="s">
        <v>115</v>
      </c>
      <c r="E23" s="223" t="s">
        <v>116</v>
      </c>
      <c r="F23" s="219" t="s">
        <v>788</v>
      </c>
      <c r="G23" s="219" t="s">
        <v>789</v>
      </c>
      <c r="I23" s="460" t="s">
        <v>117</v>
      </c>
      <c r="J23" s="460" t="s">
        <v>684</v>
      </c>
      <c r="K23" s="460" t="s">
        <v>957</v>
      </c>
      <c r="L23" s="460" t="s">
        <v>958</v>
      </c>
    </row>
    <row r="24" spans="1:12" ht="15" customHeight="1" x14ac:dyDescent="0.25">
      <c r="A24" s="525">
        <v>25662</v>
      </c>
      <c r="B24" s="528" t="s">
        <v>559</v>
      </c>
      <c r="C24" s="524">
        <v>41284</v>
      </c>
      <c r="D24" s="528" t="s">
        <v>678</v>
      </c>
      <c r="E24" s="528" t="s">
        <v>1046</v>
      </c>
      <c r="F24" s="525" t="s">
        <v>664</v>
      </c>
      <c r="G24" s="521"/>
      <c r="I24" s="525">
        <v>19544</v>
      </c>
      <c r="J24" s="500" t="s">
        <v>532</v>
      </c>
      <c r="K24" s="525">
        <v>141</v>
      </c>
      <c r="L24" s="500" t="s">
        <v>192</v>
      </c>
    </row>
    <row r="25" spans="1:12" ht="15" customHeight="1" x14ac:dyDescent="0.25">
      <c r="A25" s="525">
        <v>22952</v>
      </c>
      <c r="B25" s="528" t="s">
        <v>538</v>
      </c>
      <c r="C25" s="524">
        <v>41350</v>
      </c>
      <c r="D25" s="528" t="s">
        <v>1150</v>
      </c>
      <c r="E25" s="528" t="s">
        <v>1151</v>
      </c>
      <c r="F25" s="525" t="s">
        <v>669</v>
      </c>
      <c r="G25" s="524"/>
      <c r="I25" s="525">
        <v>25067</v>
      </c>
      <c r="J25" s="500" t="s">
        <v>551</v>
      </c>
      <c r="K25" s="522"/>
      <c r="L25" s="500" t="s">
        <v>397</v>
      </c>
    </row>
    <row r="26" spans="1:12" ht="15" customHeight="1" x14ac:dyDescent="0.25">
      <c r="A26" s="525">
        <v>22952</v>
      </c>
      <c r="B26" s="528" t="s">
        <v>538</v>
      </c>
      <c r="C26" s="524">
        <v>41355</v>
      </c>
      <c r="D26" s="528" t="s">
        <v>1152</v>
      </c>
      <c r="E26" s="528" t="s">
        <v>1153</v>
      </c>
      <c r="F26" s="525" t="s">
        <v>669</v>
      </c>
      <c r="G26" s="524"/>
      <c r="I26" s="525">
        <v>24890</v>
      </c>
      <c r="J26" s="500" t="s">
        <v>551</v>
      </c>
      <c r="K26" s="522"/>
      <c r="L26" s="500" t="s">
        <v>397</v>
      </c>
    </row>
    <row r="27" spans="1:12" ht="15" customHeight="1" x14ac:dyDescent="0.25">
      <c r="A27" s="525">
        <v>22952</v>
      </c>
      <c r="B27" s="528" t="s">
        <v>538</v>
      </c>
      <c r="C27" s="524">
        <v>41348</v>
      </c>
      <c r="D27" s="528" t="s">
        <v>673</v>
      </c>
      <c r="E27" s="528" t="s">
        <v>1154</v>
      </c>
      <c r="F27" s="525" t="s">
        <v>669</v>
      </c>
      <c r="G27" s="524"/>
      <c r="I27" s="525">
        <v>25839</v>
      </c>
      <c r="J27" s="500" t="s">
        <v>962</v>
      </c>
      <c r="K27" s="525">
        <v>1</v>
      </c>
      <c r="L27" s="500" t="s">
        <v>963</v>
      </c>
    </row>
    <row r="28" spans="1:12" ht="15" customHeight="1" x14ac:dyDescent="0.25">
      <c r="A28" s="525">
        <v>22952</v>
      </c>
      <c r="B28" s="528" t="s">
        <v>538</v>
      </c>
      <c r="C28" s="524">
        <v>41355</v>
      </c>
      <c r="D28" s="528" t="s">
        <v>678</v>
      </c>
      <c r="E28" s="528" t="s">
        <v>1155</v>
      </c>
      <c r="F28" s="525" t="s">
        <v>669</v>
      </c>
      <c r="G28" s="521"/>
      <c r="I28" s="525">
        <v>24437</v>
      </c>
      <c r="J28" s="500" t="s">
        <v>543</v>
      </c>
      <c r="K28" s="522"/>
      <c r="L28" s="500" t="s">
        <v>544</v>
      </c>
    </row>
    <row r="29" spans="1:12" ht="15" customHeight="1" x14ac:dyDescent="0.25">
      <c r="A29" s="525">
        <v>22952</v>
      </c>
      <c r="B29" s="528" t="s">
        <v>538</v>
      </c>
      <c r="C29" s="524">
        <v>41355</v>
      </c>
      <c r="D29" s="528" t="s">
        <v>970</v>
      </c>
      <c r="E29" s="528" t="s">
        <v>969</v>
      </c>
      <c r="F29" s="525" t="s">
        <v>669</v>
      </c>
      <c r="G29" s="521"/>
      <c r="I29" s="525">
        <v>22558</v>
      </c>
      <c r="J29" s="500" t="s">
        <v>537</v>
      </c>
      <c r="K29" s="525">
        <v>44</v>
      </c>
      <c r="L29" s="500" t="s">
        <v>192</v>
      </c>
    </row>
    <row r="30" spans="1:12" ht="15" x14ac:dyDescent="0.25">
      <c r="A30" s="525">
        <v>22193</v>
      </c>
      <c r="B30" s="528" t="s">
        <v>535</v>
      </c>
      <c r="C30" s="524">
        <v>41350</v>
      </c>
      <c r="D30" s="528" t="s">
        <v>1156</v>
      </c>
      <c r="E30" s="528" t="s">
        <v>1157</v>
      </c>
      <c r="F30" s="525" t="s">
        <v>669</v>
      </c>
      <c r="G30" s="524"/>
      <c r="I30" s="525">
        <v>25103</v>
      </c>
      <c r="J30" s="500" t="s">
        <v>552</v>
      </c>
      <c r="K30" s="525">
        <v>15</v>
      </c>
      <c r="L30" s="500" t="s">
        <v>192</v>
      </c>
    </row>
    <row r="31" spans="1:12" ht="15" x14ac:dyDescent="0.25">
      <c r="A31" s="525">
        <v>24227</v>
      </c>
      <c r="B31" s="528" t="s">
        <v>265</v>
      </c>
      <c r="C31" s="524">
        <v>41326</v>
      </c>
      <c r="D31" s="528" t="s">
        <v>966</v>
      </c>
      <c r="E31" s="528" t="s">
        <v>1045</v>
      </c>
      <c r="F31" s="525" t="s">
        <v>669</v>
      </c>
      <c r="G31" s="524"/>
      <c r="I31" s="525">
        <v>25662</v>
      </c>
      <c r="J31" s="500" t="s">
        <v>559</v>
      </c>
      <c r="K31" s="525">
        <v>3</v>
      </c>
      <c r="L31" s="500" t="s">
        <v>534</v>
      </c>
    </row>
    <row r="32" spans="1:12" ht="15" x14ac:dyDescent="0.25">
      <c r="A32" s="525"/>
      <c r="B32" s="473"/>
      <c r="C32" s="524"/>
      <c r="D32" s="473"/>
      <c r="E32" s="473"/>
      <c r="F32" s="525"/>
      <c r="G32" s="525"/>
      <c r="I32" s="525">
        <v>25801</v>
      </c>
      <c r="J32" s="500" t="s">
        <v>156</v>
      </c>
      <c r="K32" s="522"/>
      <c r="L32" s="500" t="s">
        <v>534</v>
      </c>
    </row>
    <row r="33" spans="9:12" ht="15" x14ac:dyDescent="0.25">
      <c r="I33" s="525">
        <v>20010</v>
      </c>
      <c r="J33" s="500" t="s">
        <v>1177</v>
      </c>
      <c r="K33" s="522"/>
      <c r="L33" s="500" t="s">
        <v>534</v>
      </c>
    </row>
    <row r="34" spans="9:12" ht="15" x14ac:dyDescent="0.25">
      <c r="I34" s="525">
        <v>25280</v>
      </c>
      <c r="J34" s="500" t="s">
        <v>556</v>
      </c>
      <c r="K34" s="522"/>
      <c r="L34" s="500" t="s">
        <v>542</v>
      </c>
    </row>
    <row r="35" spans="9:12" ht="15" x14ac:dyDescent="0.25">
      <c r="I35" s="525">
        <v>25841</v>
      </c>
      <c r="J35" s="500" t="s">
        <v>1054</v>
      </c>
      <c r="K35" s="522"/>
      <c r="L35" s="500" t="s">
        <v>207</v>
      </c>
    </row>
    <row r="36" spans="9:12" ht="15" x14ac:dyDescent="0.25">
      <c r="I36" s="525">
        <v>25825</v>
      </c>
      <c r="J36" s="500" t="s">
        <v>819</v>
      </c>
      <c r="K36" s="525">
        <v>1</v>
      </c>
      <c r="L36" s="500" t="s">
        <v>534</v>
      </c>
    </row>
    <row r="37" spans="9:12" ht="15" x14ac:dyDescent="0.25">
      <c r="I37" s="525">
        <v>25279</v>
      </c>
      <c r="J37" s="500" t="s">
        <v>555</v>
      </c>
      <c r="K37" s="525">
        <v>7</v>
      </c>
      <c r="L37" s="500" t="s">
        <v>192</v>
      </c>
    </row>
    <row r="38" spans="9:12" ht="15" x14ac:dyDescent="0.25">
      <c r="I38" s="525">
        <v>25362</v>
      </c>
      <c r="J38" s="500" t="s">
        <v>558</v>
      </c>
      <c r="K38" s="525">
        <v>3</v>
      </c>
      <c r="L38" s="500" t="s">
        <v>192</v>
      </c>
    </row>
    <row r="39" spans="9:12" ht="15" customHeight="1" x14ac:dyDescent="0.25">
      <c r="I39" s="525">
        <v>25762</v>
      </c>
      <c r="J39" s="500" t="s">
        <v>560</v>
      </c>
      <c r="K39" s="525">
        <v>6</v>
      </c>
      <c r="L39" s="500" t="s">
        <v>207</v>
      </c>
    </row>
    <row r="40" spans="9:12" ht="15" x14ac:dyDescent="0.25">
      <c r="I40" s="525">
        <v>25303</v>
      </c>
      <c r="J40" s="500" t="s">
        <v>557</v>
      </c>
      <c r="K40" s="525">
        <v>3</v>
      </c>
      <c r="L40" s="500" t="s">
        <v>192</v>
      </c>
    </row>
    <row r="41" spans="9:12" ht="15" x14ac:dyDescent="0.25">
      <c r="I41" s="525">
        <v>23602</v>
      </c>
      <c r="J41" s="500" t="s">
        <v>539</v>
      </c>
      <c r="K41" s="522"/>
      <c r="L41" s="500" t="s">
        <v>333</v>
      </c>
    </row>
    <row r="42" spans="9:12" ht="15" x14ac:dyDescent="0.25">
      <c r="I42" s="525">
        <v>24183</v>
      </c>
      <c r="J42" s="500" t="s">
        <v>541</v>
      </c>
      <c r="K42" s="525">
        <v>3</v>
      </c>
      <c r="L42" s="500" t="s">
        <v>534</v>
      </c>
    </row>
    <row r="43" spans="9:12" ht="15" x14ac:dyDescent="0.25">
      <c r="I43" s="525">
        <v>22952</v>
      </c>
      <c r="J43" s="500" t="s">
        <v>538</v>
      </c>
      <c r="K43" s="525">
        <v>102</v>
      </c>
      <c r="L43" s="500" t="s">
        <v>333</v>
      </c>
    </row>
    <row r="44" spans="9:12" ht="15" x14ac:dyDescent="0.25">
      <c r="I44" s="525">
        <v>25252</v>
      </c>
      <c r="J44" s="500" t="s">
        <v>554</v>
      </c>
      <c r="K44" s="525">
        <v>1</v>
      </c>
      <c r="L44" s="500" t="s">
        <v>192</v>
      </c>
    </row>
    <row r="45" spans="9:12" ht="15" x14ac:dyDescent="0.25">
      <c r="I45" s="525">
        <v>24711</v>
      </c>
      <c r="J45" s="500" t="s">
        <v>547</v>
      </c>
      <c r="K45" s="522"/>
      <c r="L45" s="500" t="s">
        <v>192</v>
      </c>
    </row>
    <row r="46" spans="9:12" ht="15" x14ac:dyDescent="0.25">
      <c r="I46" s="525">
        <v>24852</v>
      </c>
      <c r="J46" s="500" t="s">
        <v>550</v>
      </c>
      <c r="K46" s="525">
        <v>1</v>
      </c>
      <c r="L46" s="500" t="s">
        <v>544</v>
      </c>
    </row>
    <row r="47" spans="9:12" ht="15" x14ac:dyDescent="0.25">
      <c r="I47" s="525">
        <v>24847</v>
      </c>
      <c r="J47" s="500" t="s">
        <v>549</v>
      </c>
      <c r="K47" s="522"/>
      <c r="L47" s="500" t="s">
        <v>542</v>
      </c>
    </row>
    <row r="48" spans="9:12" ht="15" x14ac:dyDescent="0.25">
      <c r="I48" s="525">
        <v>24840</v>
      </c>
      <c r="J48" s="500" t="s">
        <v>548</v>
      </c>
      <c r="K48" s="525">
        <v>1</v>
      </c>
      <c r="L48" s="500" t="s">
        <v>536</v>
      </c>
    </row>
    <row r="49" spans="9:12" ht="15" x14ac:dyDescent="0.25">
      <c r="I49" s="525">
        <v>25137</v>
      </c>
      <c r="J49" s="500" t="s">
        <v>553</v>
      </c>
      <c r="K49" s="525">
        <v>1</v>
      </c>
      <c r="L49" s="500" t="s">
        <v>534</v>
      </c>
    </row>
    <row r="50" spans="9:12" ht="15" x14ac:dyDescent="0.25">
      <c r="I50" s="525">
        <v>22193</v>
      </c>
      <c r="J50" s="500" t="s">
        <v>535</v>
      </c>
      <c r="K50" s="525">
        <v>4</v>
      </c>
      <c r="L50" s="500" t="s">
        <v>536</v>
      </c>
    </row>
    <row r="51" spans="9:12" ht="15" x14ac:dyDescent="0.25">
      <c r="I51" s="525">
        <v>25821</v>
      </c>
      <c r="J51" s="500" t="s">
        <v>961</v>
      </c>
      <c r="K51" s="525">
        <v>1</v>
      </c>
      <c r="L51" s="500" t="s">
        <v>534</v>
      </c>
    </row>
    <row r="52" spans="9:12" ht="15" x14ac:dyDescent="0.25">
      <c r="I52" s="525">
        <v>24043</v>
      </c>
      <c r="J52" s="500" t="s">
        <v>540</v>
      </c>
      <c r="K52" s="522"/>
      <c r="L52" s="500" t="s">
        <v>333</v>
      </c>
    </row>
    <row r="53" spans="9:12" ht="15" x14ac:dyDescent="0.25">
      <c r="I53" s="525">
        <v>24497</v>
      </c>
      <c r="J53" s="500" t="s">
        <v>546</v>
      </c>
      <c r="K53" s="525">
        <v>12</v>
      </c>
      <c r="L53" s="500" t="s">
        <v>536</v>
      </c>
    </row>
    <row r="54" spans="9:12" ht="15" x14ac:dyDescent="0.25">
      <c r="I54" s="525">
        <v>24227</v>
      </c>
      <c r="J54" s="500" t="s">
        <v>265</v>
      </c>
      <c r="K54" s="525">
        <v>6</v>
      </c>
      <c r="L54" s="500" t="s">
        <v>542</v>
      </c>
    </row>
    <row r="55" spans="9:12" ht="15" x14ac:dyDescent="0.25">
      <c r="I55" s="525">
        <v>24490</v>
      </c>
      <c r="J55" s="500" t="s">
        <v>545</v>
      </c>
      <c r="K55" s="522"/>
      <c r="L55" s="500" t="s">
        <v>397</v>
      </c>
    </row>
    <row r="56" spans="9:12" ht="15" x14ac:dyDescent="0.25">
      <c r="I56" s="525">
        <v>19760</v>
      </c>
      <c r="J56" s="500" t="s">
        <v>533</v>
      </c>
      <c r="K56" s="525">
        <v>27</v>
      </c>
      <c r="L56" s="500" t="s">
        <v>333</v>
      </c>
    </row>
    <row r="57" spans="9:12" ht="15" x14ac:dyDescent="0.25">
      <c r="I57" s="510"/>
      <c r="J57" s="463"/>
      <c r="K57" s="510"/>
      <c r="L57" s="463"/>
    </row>
    <row r="58" spans="9:12" ht="15" x14ac:dyDescent="0.25">
      <c r="I58" s="510"/>
      <c r="J58" s="463"/>
      <c r="K58" s="509"/>
      <c r="L58" s="463"/>
    </row>
    <row r="59" spans="9:12" ht="15" x14ac:dyDescent="0.25">
      <c r="I59" s="510"/>
      <c r="J59" s="463"/>
      <c r="K59" s="510"/>
      <c r="L59" s="463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71"/>
  <sheetViews>
    <sheetView showGridLines="0" zoomScale="70" zoomScaleNormal="70" workbookViewId="0">
      <selection activeCell="I23" sqref="I23"/>
    </sheetView>
  </sheetViews>
  <sheetFormatPr defaultRowHeight="12.75" x14ac:dyDescent="0.2"/>
  <cols>
    <col min="1" max="1" width="8.85546875" style="149" customWidth="1"/>
    <col min="2" max="2" width="51.85546875" customWidth="1"/>
    <col min="3" max="3" width="12" style="149" bestFit="1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8.28515625" style="149" customWidth="1"/>
    <col min="8" max="8" width="1.5703125" customWidth="1"/>
    <col min="9" max="9" width="8.140625" style="149" bestFit="1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5" customFormat="1" ht="15" customHeight="1" x14ac:dyDescent="0.2">
      <c r="A21" s="325"/>
      <c r="B21" s="222" t="s">
        <v>692</v>
      </c>
      <c r="C21" s="136"/>
      <c r="D21" s="125"/>
      <c r="E21" s="136"/>
      <c r="F21" s="136"/>
      <c r="G21" s="136"/>
      <c r="H21" s="38"/>
      <c r="I21" s="325"/>
      <c r="J21" s="326" t="s">
        <v>698</v>
      </c>
      <c r="K21" s="325"/>
    </row>
    <row r="22" spans="1:12" s="148" customFormat="1" ht="20.25" customHeight="1" x14ac:dyDescent="0.3">
      <c r="A22" s="575" t="str">
        <f>"1+ Days Past Due: "&amp;COUNTA(A24:A267)</f>
        <v>1+ Days Past Due: 10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"&amp;COUNTA(I24:I294)</f>
        <v>Program Case Load: 48</v>
      </c>
      <c r="J22" s="574"/>
      <c r="K22" s="574"/>
      <c r="L22" s="574"/>
    </row>
    <row r="23" spans="1:12" s="148" customFormat="1" ht="45" x14ac:dyDescent="0.25">
      <c r="A23" s="223" t="s">
        <v>117</v>
      </c>
      <c r="B23" s="223" t="s">
        <v>118</v>
      </c>
      <c r="C23" s="223" t="s">
        <v>175</v>
      </c>
      <c r="D23" s="224" t="s">
        <v>115</v>
      </c>
      <c r="E23" s="223" t="s">
        <v>116</v>
      </c>
      <c r="F23" s="219" t="s">
        <v>788</v>
      </c>
      <c r="G23" s="219" t="s">
        <v>789</v>
      </c>
      <c r="I23" s="468" t="s">
        <v>117</v>
      </c>
      <c r="J23" s="468" t="s">
        <v>684</v>
      </c>
      <c r="K23" s="468" t="s">
        <v>957</v>
      </c>
      <c r="L23" s="468" t="s">
        <v>958</v>
      </c>
    </row>
    <row r="24" spans="1:12" ht="15" x14ac:dyDescent="0.25">
      <c r="A24" s="525">
        <v>25202</v>
      </c>
      <c r="B24" s="526" t="s">
        <v>639</v>
      </c>
      <c r="C24" s="524">
        <v>41334</v>
      </c>
      <c r="D24" s="526" t="s">
        <v>1150</v>
      </c>
      <c r="E24" s="526" t="s">
        <v>1162</v>
      </c>
      <c r="F24" s="525" t="s">
        <v>669</v>
      </c>
      <c r="G24" s="523" t="s">
        <v>796</v>
      </c>
      <c r="I24" s="525">
        <v>25740</v>
      </c>
      <c r="J24" s="512" t="s">
        <v>648</v>
      </c>
      <c r="K24" s="525">
        <v>4</v>
      </c>
      <c r="L24" s="512" t="s">
        <v>271</v>
      </c>
    </row>
    <row r="25" spans="1:12" ht="15" x14ac:dyDescent="0.25">
      <c r="A25" s="525">
        <v>25202</v>
      </c>
      <c r="B25" s="512" t="s">
        <v>639</v>
      </c>
      <c r="C25" s="524">
        <v>41334</v>
      </c>
      <c r="D25" s="512" t="s">
        <v>1163</v>
      </c>
      <c r="E25" s="512" t="s">
        <v>1164</v>
      </c>
      <c r="F25" s="525" t="s">
        <v>669</v>
      </c>
      <c r="G25" s="523" t="s">
        <v>796</v>
      </c>
      <c r="I25" s="525">
        <v>20578</v>
      </c>
      <c r="J25" s="512" t="s">
        <v>623</v>
      </c>
      <c r="K25" s="525">
        <v>3</v>
      </c>
      <c r="L25" s="512" t="s">
        <v>271</v>
      </c>
    </row>
    <row r="26" spans="1:12" ht="15" x14ac:dyDescent="0.25">
      <c r="A26" s="525">
        <v>8026</v>
      </c>
      <c r="B26" s="512" t="s">
        <v>616</v>
      </c>
      <c r="C26" s="524">
        <v>41355</v>
      </c>
      <c r="D26" s="512" t="s">
        <v>1165</v>
      </c>
      <c r="E26" s="512" t="s">
        <v>1166</v>
      </c>
      <c r="F26" s="525" t="s">
        <v>669</v>
      </c>
      <c r="G26" s="524"/>
      <c r="I26" s="525">
        <v>25239</v>
      </c>
      <c r="J26" s="512" t="s">
        <v>313</v>
      </c>
      <c r="K26" s="525">
        <v>5</v>
      </c>
      <c r="L26" s="512" t="s">
        <v>314</v>
      </c>
    </row>
    <row r="27" spans="1:12" ht="30" customHeight="1" x14ac:dyDescent="0.25">
      <c r="A27" s="525">
        <v>8026</v>
      </c>
      <c r="B27" s="512" t="s">
        <v>616</v>
      </c>
      <c r="C27" s="524">
        <v>41355</v>
      </c>
      <c r="D27" s="512" t="s">
        <v>1167</v>
      </c>
      <c r="E27" s="512" t="s">
        <v>1168</v>
      </c>
      <c r="F27" s="525" t="s">
        <v>669</v>
      </c>
      <c r="G27" s="524"/>
      <c r="I27" s="525">
        <v>25200</v>
      </c>
      <c r="J27" s="512" t="s">
        <v>638</v>
      </c>
      <c r="K27" s="525">
        <v>3</v>
      </c>
      <c r="L27" s="512" t="s">
        <v>621</v>
      </c>
    </row>
    <row r="28" spans="1:12" ht="15" customHeight="1" x14ac:dyDescent="0.25">
      <c r="A28" s="525">
        <v>8026</v>
      </c>
      <c r="B28" s="512" t="s">
        <v>616</v>
      </c>
      <c r="C28" s="524">
        <v>41333</v>
      </c>
      <c r="D28" s="512" t="s">
        <v>1047</v>
      </c>
      <c r="E28" s="512" t="s">
        <v>1048</v>
      </c>
      <c r="F28" s="525" t="s">
        <v>669</v>
      </c>
      <c r="G28" s="524"/>
      <c r="I28" s="525">
        <v>25202</v>
      </c>
      <c r="J28" s="512" t="s">
        <v>639</v>
      </c>
      <c r="K28" s="525">
        <v>2</v>
      </c>
      <c r="L28" s="512" t="s">
        <v>271</v>
      </c>
    </row>
    <row r="29" spans="1:12" ht="15" x14ac:dyDescent="0.25">
      <c r="A29" s="525">
        <v>8026</v>
      </c>
      <c r="B29" s="512" t="s">
        <v>616</v>
      </c>
      <c r="C29" s="524">
        <v>41345</v>
      </c>
      <c r="D29" s="512" t="s">
        <v>1169</v>
      </c>
      <c r="E29" s="512" t="s">
        <v>1170</v>
      </c>
      <c r="F29" s="525" t="s">
        <v>669</v>
      </c>
      <c r="G29" s="524"/>
      <c r="I29" s="525">
        <v>25659</v>
      </c>
      <c r="J29" s="512" t="s">
        <v>644</v>
      </c>
      <c r="K29" s="523"/>
      <c r="L29" s="512" t="s">
        <v>271</v>
      </c>
    </row>
    <row r="30" spans="1:12" ht="30" customHeight="1" x14ac:dyDescent="0.25">
      <c r="A30" s="525">
        <v>8026</v>
      </c>
      <c r="B30" s="512" t="s">
        <v>616</v>
      </c>
      <c r="C30" s="524">
        <v>41332</v>
      </c>
      <c r="D30" s="512" t="s">
        <v>1049</v>
      </c>
      <c r="E30" s="512" t="s">
        <v>1050</v>
      </c>
      <c r="F30" s="525" t="s">
        <v>669</v>
      </c>
      <c r="G30" s="524"/>
      <c r="I30" s="525">
        <v>25427</v>
      </c>
      <c r="J30" s="512" t="s">
        <v>640</v>
      </c>
      <c r="K30" s="523"/>
      <c r="L30" s="512" t="s">
        <v>271</v>
      </c>
    </row>
    <row r="31" spans="1:12" ht="15" x14ac:dyDescent="0.25">
      <c r="A31" s="525">
        <v>19294</v>
      </c>
      <c r="B31" s="512" t="s">
        <v>618</v>
      </c>
      <c r="C31" s="524">
        <v>41294</v>
      </c>
      <c r="D31" s="512" t="s">
        <v>971</v>
      </c>
      <c r="E31" s="512" t="s">
        <v>972</v>
      </c>
      <c r="F31" s="525" t="s">
        <v>669</v>
      </c>
      <c r="G31" s="523" t="s">
        <v>796</v>
      </c>
      <c r="I31" s="525">
        <v>21192</v>
      </c>
      <c r="J31" s="512" t="s">
        <v>624</v>
      </c>
      <c r="K31" s="525">
        <v>75</v>
      </c>
      <c r="L31" s="512" t="s">
        <v>271</v>
      </c>
    </row>
    <row r="32" spans="1:12" ht="30" x14ac:dyDescent="0.25">
      <c r="A32" s="525">
        <v>19174</v>
      </c>
      <c r="B32" s="512" t="s">
        <v>617</v>
      </c>
      <c r="C32" s="524">
        <v>41327</v>
      </c>
      <c r="D32" s="512" t="s">
        <v>1051</v>
      </c>
      <c r="E32" s="512" t="s">
        <v>1052</v>
      </c>
      <c r="F32" s="525" t="s">
        <v>669</v>
      </c>
      <c r="G32" s="523" t="s">
        <v>796</v>
      </c>
      <c r="I32" s="525">
        <v>25440</v>
      </c>
      <c r="J32" s="512" t="s">
        <v>641</v>
      </c>
      <c r="K32" s="525">
        <v>2</v>
      </c>
      <c r="L32" s="512" t="s">
        <v>271</v>
      </c>
    </row>
    <row r="33" spans="1:12" ht="15" x14ac:dyDescent="0.25">
      <c r="A33" s="525">
        <v>25021</v>
      </c>
      <c r="B33" s="512" t="s">
        <v>265</v>
      </c>
      <c r="C33" s="524">
        <v>41354</v>
      </c>
      <c r="D33" s="512" t="s">
        <v>1171</v>
      </c>
      <c r="E33" s="512" t="s">
        <v>1172</v>
      </c>
      <c r="F33" s="525" t="s">
        <v>669</v>
      </c>
      <c r="G33" s="524"/>
      <c r="I33" s="525">
        <v>23294</v>
      </c>
      <c r="J33" s="512" t="s">
        <v>626</v>
      </c>
      <c r="K33" s="525">
        <v>7</v>
      </c>
      <c r="L33" s="512" t="s">
        <v>271</v>
      </c>
    </row>
    <row r="34" spans="1:12" ht="15" x14ac:dyDescent="0.25">
      <c r="A34" s="525"/>
      <c r="B34" s="476"/>
      <c r="C34" s="481"/>
      <c r="D34" s="476"/>
      <c r="E34" s="476"/>
      <c r="F34" s="525"/>
      <c r="G34" s="525"/>
      <c r="I34" s="525">
        <v>23991</v>
      </c>
      <c r="J34" s="512" t="s">
        <v>628</v>
      </c>
      <c r="K34" s="525">
        <v>3</v>
      </c>
      <c r="L34" s="512" t="s">
        <v>271</v>
      </c>
    </row>
    <row r="35" spans="1:12" ht="15" x14ac:dyDescent="0.25">
      <c r="A35" s="525"/>
      <c r="B35" s="476"/>
      <c r="C35" s="481"/>
      <c r="D35" s="476"/>
      <c r="E35" s="476"/>
      <c r="F35" s="525"/>
      <c r="G35" s="525"/>
      <c r="I35" s="525">
        <v>25862</v>
      </c>
      <c r="J35" s="512" t="s">
        <v>1072</v>
      </c>
      <c r="K35" s="523"/>
      <c r="L35" s="512" t="s">
        <v>271</v>
      </c>
    </row>
    <row r="36" spans="1:12" ht="15" x14ac:dyDescent="0.25">
      <c r="A36" s="525"/>
      <c r="B36" s="472"/>
      <c r="C36" s="481"/>
      <c r="D36" s="472"/>
      <c r="E36" s="472"/>
      <c r="F36" s="525"/>
      <c r="G36" s="525"/>
      <c r="I36" s="525">
        <v>8026</v>
      </c>
      <c r="J36" s="512" t="s">
        <v>616</v>
      </c>
      <c r="K36" s="525">
        <v>175</v>
      </c>
      <c r="L36" s="512" t="s">
        <v>534</v>
      </c>
    </row>
    <row r="37" spans="1:12" ht="15" x14ac:dyDescent="0.25">
      <c r="A37" s="525"/>
      <c r="B37" s="472"/>
      <c r="C37" s="481"/>
      <c r="D37" s="472"/>
      <c r="E37" s="472"/>
      <c r="F37" s="525"/>
      <c r="G37" s="525"/>
      <c r="I37" s="525">
        <v>25168</v>
      </c>
      <c r="J37" s="512" t="s">
        <v>637</v>
      </c>
      <c r="K37" s="523"/>
      <c r="L37" s="512" t="s">
        <v>271</v>
      </c>
    </row>
    <row r="38" spans="1:12" ht="15" customHeight="1" x14ac:dyDescent="0.25">
      <c r="A38" s="525"/>
      <c r="B38" s="472"/>
      <c r="C38" s="481"/>
      <c r="D38" s="472"/>
      <c r="E38" s="472"/>
      <c r="F38" s="525"/>
      <c r="G38" s="525"/>
      <c r="I38" s="525">
        <v>19294</v>
      </c>
      <c r="J38" s="512" t="s">
        <v>618</v>
      </c>
      <c r="K38" s="525">
        <v>35</v>
      </c>
      <c r="L38" s="512" t="s">
        <v>482</v>
      </c>
    </row>
    <row r="39" spans="1:12" ht="15" customHeight="1" x14ac:dyDescent="0.25">
      <c r="A39" s="525"/>
      <c r="B39" s="472"/>
      <c r="C39" s="481"/>
      <c r="D39" s="472"/>
      <c r="E39" s="472"/>
      <c r="F39" s="525"/>
      <c r="G39" s="525"/>
      <c r="I39" s="525">
        <v>25011</v>
      </c>
      <c r="J39" s="512" t="s">
        <v>635</v>
      </c>
      <c r="K39" s="525">
        <v>5</v>
      </c>
      <c r="L39" s="512" t="s">
        <v>271</v>
      </c>
    </row>
    <row r="40" spans="1:12" ht="15" x14ac:dyDescent="0.25">
      <c r="A40" s="525"/>
      <c r="B40" s="472"/>
      <c r="C40" s="481"/>
      <c r="D40" s="472"/>
      <c r="E40" s="472"/>
      <c r="F40" s="525"/>
      <c r="G40" s="525"/>
      <c r="I40" s="525">
        <v>25670</v>
      </c>
      <c r="J40" s="512" t="s">
        <v>645</v>
      </c>
      <c r="K40" s="523"/>
      <c r="L40" s="512" t="s">
        <v>271</v>
      </c>
    </row>
    <row r="41" spans="1:12" ht="15" customHeight="1" x14ac:dyDescent="0.25">
      <c r="A41" s="525"/>
      <c r="B41" s="472"/>
      <c r="C41" s="481"/>
      <c r="D41" s="472"/>
      <c r="E41" s="472"/>
      <c r="F41" s="525"/>
      <c r="G41" s="525"/>
      <c r="I41" s="525">
        <v>24873</v>
      </c>
      <c r="J41" s="512" t="s">
        <v>631</v>
      </c>
      <c r="K41" s="523"/>
      <c r="L41" s="512" t="s">
        <v>632</v>
      </c>
    </row>
    <row r="42" spans="1:12" ht="15" x14ac:dyDescent="0.25">
      <c r="A42" s="525"/>
      <c r="B42" s="472"/>
      <c r="C42" s="481"/>
      <c r="D42" s="472"/>
      <c r="E42" s="472"/>
      <c r="F42" s="525"/>
      <c r="G42" s="525"/>
      <c r="I42" s="525">
        <v>25669</v>
      </c>
      <c r="J42" s="512" t="s">
        <v>304</v>
      </c>
      <c r="K42" s="523"/>
      <c r="L42" s="512" t="s">
        <v>271</v>
      </c>
    </row>
    <row r="43" spans="1:12" ht="15" x14ac:dyDescent="0.25">
      <c r="A43" s="525"/>
      <c r="B43" s="472"/>
      <c r="C43" s="481"/>
      <c r="D43" s="472"/>
      <c r="E43" s="472"/>
      <c r="F43" s="525"/>
      <c r="G43" s="525"/>
      <c r="I43" s="525">
        <v>24876</v>
      </c>
      <c r="J43" s="512" t="s">
        <v>633</v>
      </c>
      <c r="K43" s="525">
        <v>2</v>
      </c>
      <c r="L43" s="512" t="s">
        <v>634</v>
      </c>
    </row>
    <row r="44" spans="1:12" ht="15" x14ac:dyDescent="0.25">
      <c r="A44" s="525"/>
      <c r="B44" s="472"/>
      <c r="C44" s="481"/>
      <c r="D44" s="472"/>
      <c r="E44" s="472"/>
      <c r="F44" s="525"/>
      <c r="G44" s="525"/>
      <c r="I44" s="525">
        <v>24824</v>
      </c>
      <c r="J44" s="512" t="s">
        <v>630</v>
      </c>
      <c r="K44" s="523"/>
      <c r="L44" s="512" t="s">
        <v>621</v>
      </c>
    </row>
    <row r="45" spans="1:12" ht="15" x14ac:dyDescent="0.25">
      <c r="B45" s="479"/>
      <c r="C45" s="480"/>
      <c r="D45" s="479"/>
      <c r="E45" s="479"/>
      <c r="I45" s="525">
        <v>25684</v>
      </c>
      <c r="J45" s="512" t="s">
        <v>647</v>
      </c>
      <c r="K45" s="523"/>
      <c r="L45" s="512" t="s">
        <v>621</v>
      </c>
    </row>
    <row r="46" spans="1:12" ht="30" customHeight="1" x14ac:dyDescent="0.25">
      <c r="I46" s="525">
        <v>25677</v>
      </c>
      <c r="J46" s="512" t="s">
        <v>646</v>
      </c>
      <c r="K46" s="525">
        <v>4</v>
      </c>
      <c r="L46" s="512" t="s">
        <v>271</v>
      </c>
    </row>
    <row r="47" spans="1:12" ht="15" x14ac:dyDescent="0.25">
      <c r="I47" s="525">
        <v>25676</v>
      </c>
      <c r="J47" s="512" t="s">
        <v>646</v>
      </c>
      <c r="K47" s="525">
        <v>2</v>
      </c>
      <c r="L47" s="512" t="s">
        <v>271</v>
      </c>
    </row>
    <row r="48" spans="1:12" ht="15" x14ac:dyDescent="0.25">
      <c r="I48" s="525">
        <v>25751</v>
      </c>
      <c r="J48" s="512" t="s">
        <v>649</v>
      </c>
      <c r="K48" s="525">
        <v>1</v>
      </c>
      <c r="L48" s="512" t="s">
        <v>271</v>
      </c>
    </row>
    <row r="49" spans="9:12" ht="15" x14ac:dyDescent="0.25">
      <c r="I49" s="525">
        <v>24759</v>
      </c>
      <c r="J49" s="500" t="s">
        <v>629</v>
      </c>
      <c r="K49" s="525">
        <v>2</v>
      </c>
      <c r="L49" s="500" t="s">
        <v>271</v>
      </c>
    </row>
    <row r="50" spans="9:12" ht="15" customHeight="1" x14ac:dyDescent="0.25">
      <c r="I50" s="525">
        <v>25452</v>
      </c>
      <c r="J50" s="512" t="s">
        <v>322</v>
      </c>
      <c r="K50" s="525">
        <v>10</v>
      </c>
      <c r="L50" s="512" t="s">
        <v>271</v>
      </c>
    </row>
    <row r="51" spans="9:12" ht="15" x14ac:dyDescent="0.25">
      <c r="I51" s="525">
        <v>25555</v>
      </c>
      <c r="J51" s="512" t="s">
        <v>643</v>
      </c>
      <c r="K51" s="525">
        <v>21</v>
      </c>
      <c r="L51" s="512" t="s">
        <v>271</v>
      </c>
    </row>
    <row r="52" spans="9:12" ht="15" customHeight="1" x14ac:dyDescent="0.25">
      <c r="I52" s="525">
        <v>25795</v>
      </c>
      <c r="J52" s="512" t="s">
        <v>642</v>
      </c>
      <c r="K52" s="525">
        <v>9</v>
      </c>
      <c r="L52" s="512" t="s">
        <v>271</v>
      </c>
    </row>
    <row r="53" spans="9:12" ht="15" x14ac:dyDescent="0.25">
      <c r="I53" s="525">
        <v>25565</v>
      </c>
      <c r="J53" s="512" t="s">
        <v>642</v>
      </c>
      <c r="K53" s="523"/>
      <c r="L53" s="512" t="s">
        <v>271</v>
      </c>
    </row>
    <row r="54" spans="9:12" ht="15" x14ac:dyDescent="0.25">
      <c r="I54" s="525">
        <v>25705</v>
      </c>
      <c r="J54" s="512" t="s">
        <v>642</v>
      </c>
      <c r="K54" s="525">
        <v>2</v>
      </c>
      <c r="L54" s="512" t="s">
        <v>271</v>
      </c>
    </row>
    <row r="55" spans="9:12" ht="15" x14ac:dyDescent="0.25">
      <c r="I55" s="525">
        <v>25554</v>
      </c>
      <c r="J55" s="512" t="s">
        <v>642</v>
      </c>
      <c r="K55" s="525">
        <v>3</v>
      </c>
      <c r="L55" s="512" t="s">
        <v>271</v>
      </c>
    </row>
    <row r="56" spans="9:12" ht="15" x14ac:dyDescent="0.25">
      <c r="I56" s="525">
        <v>25651</v>
      </c>
      <c r="J56" s="512" t="s">
        <v>642</v>
      </c>
      <c r="K56" s="525">
        <v>3</v>
      </c>
      <c r="L56" s="512" t="s">
        <v>482</v>
      </c>
    </row>
    <row r="57" spans="9:12" ht="15" x14ac:dyDescent="0.25">
      <c r="I57" s="525">
        <v>20224</v>
      </c>
      <c r="J57" s="512" t="s">
        <v>622</v>
      </c>
      <c r="K57" s="523"/>
      <c r="L57" s="512" t="s">
        <v>271</v>
      </c>
    </row>
    <row r="58" spans="9:12" ht="15" x14ac:dyDescent="0.25">
      <c r="I58" s="525">
        <v>25372</v>
      </c>
      <c r="J58" s="512" t="s">
        <v>265</v>
      </c>
      <c r="K58" s="525">
        <v>2</v>
      </c>
      <c r="L58" s="512" t="s">
        <v>271</v>
      </c>
    </row>
    <row r="59" spans="9:12" ht="15" x14ac:dyDescent="0.25">
      <c r="I59" s="525">
        <v>24703</v>
      </c>
      <c r="J59" s="512" t="s">
        <v>617</v>
      </c>
      <c r="K59" s="523"/>
      <c r="L59" s="512" t="s">
        <v>271</v>
      </c>
    </row>
    <row r="60" spans="9:12" ht="15" x14ac:dyDescent="0.25">
      <c r="I60" s="525">
        <v>25732</v>
      </c>
      <c r="J60" s="512" t="s">
        <v>265</v>
      </c>
      <c r="K60" s="523"/>
      <c r="L60" s="512" t="s">
        <v>271</v>
      </c>
    </row>
    <row r="61" spans="9:12" ht="15" x14ac:dyDescent="0.25">
      <c r="I61" s="525">
        <v>25811</v>
      </c>
      <c r="J61" s="512" t="s">
        <v>265</v>
      </c>
      <c r="K61" s="525">
        <v>11</v>
      </c>
      <c r="L61" s="512" t="s">
        <v>285</v>
      </c>
    </row>
    <row r="62" spans="9:12" ht="15" x14ac:dyDescent="0.25">
      <c r="I62" s="525">
        <v>25792</v>
      </c>
      <c r="J62" s="512" t="s">
        <v>265</v>
      </c>
      <c r="K62" s="523"/>
      <c r="L62" s="512" t="s">
        <v>271</v>
      </c>
    </row>
    <row r="63" spans="9:12" ht="15" x14ac:dyDescent="0.25">
      <c r="I63" s="525">
        <v>19174</v>
      </c>
      <c r="J63" s="512" t="s">
        <v>617</v>
      </c>
      <c r="K63" s="525">
        <v>2</v>
      </c>
      <c r="L63" s="512" t="s">
        <v>271</v>
      </c>
    </row>
    <row r="64" spans="9:12" ht="15" x14ac:dyDescent="0.25">
      <c r="I64" s="525">
        <v>25021</v>
      </c>
      <c r="J64" s="512" t="s">
        <v>265</v>
      </c>
      <c r="K64" s="525">
        <v>18</v>
      </c>
      <c r="L64" s="512" t="s">
        <v>271</v>
      </c>
    </row>
    <row r="65" spans="9:12" ht="15" x14ac:dyDescent="0.25">
      <c r="I65" s="525">
        <v>20026</v>
      </c>
      <c r="J65" s="512" t="s">
        <v>619</v>
      </c>
      <c r="K65" s="525">
        <v>2</v>
      </c>
      <c r="L65" s="512" t="s">
        <v>271</v>
      </c>
    </row>
    <row r="66" spans="9:12" ht="15" x14ac:dyDescent="0.25">
      <c r="I66" s="525">
        <v>25535</v>
      </c>
      <c r="J66" s="512" t="s">
        <v>290</v>
      </c>
      <c r="K66" s="525">
        <v>95</v>
      </c>
      <c r="L66" s="512" t="s">
        <v>271</v>
      </c>
    </row>
    <row r="67" spans="9:12" ht="15" x14ac:dyDescent="0.25">
      <c r="I67" s="525">
        <v>20212</v>
      </c>
      <c r="J67" s="512" t="s">
        <v>620</v>
      </c>
      <c r="K67" s="523"/>
      <c r="L67" s="512" t="s">
        <v>621</v>
      </c>
    </row>
    <row r="68" spans="9:12" ht="15" x14ac:dyDescent="0.25">
      <c r="I68" s="525">
        <v>22087</v>
      </c>
      <c r="J68" s="512" t="s">
        <v>625</v>
      </c>
      <c r="K68" s="525">
        <v>1</v>
      </c>
      <c r="L68" s="512" t="s">
        <v>271</v>
      </c>
    </row>
    <row r="69" spans="9:12" ht="15" x14ac:dyDescent="0.25">
      <c r="I69" s="525">
        <v>24220</v>
      </c>
      <c r="J69" s="512" t="s">
        <v>625</v>
      </c>
      <c r="K69" s="523"/>
      <c r="L69" s="512" t="s">
        <v>271</v>
      </c>
    </row>
    <row r="70" spans="9:12" ht="15" x14ac:dyDescent="0.25">
      <c r="I70" s="525">
        <v>25017</v>
      </c>
      <c r="J70" s="512" t="s">
        <v>636</v>
      </c>
      <c r="K70" s="523"/>
      <c r="L70" s="512" t="s">
        <v>271</v>
      </c>
    </row>
    <row r="71" spans="9:12" ht="15" x14ac:dyDescent="0.25">
      <c r="I71" s="525">
        <v>23522</v>
      </c>
      <c r="J71" s="512" t="s">
        <v>627</v>
      </c>
      <c r="K71" s="523"/>
      <c r="L71" s="512" t="s">
        <v>271</v>
      </c>
    </row>
  </sheetData>
  <sortState ref="A24:G50">
    <sortCondition ref="A24:A50"/>
    <sortCondition ref="E24:E50"/>
  </sortState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L84"/>
  <sheetViews>
    <sheetView showGridLines="0" zoomScale="70" zoomScaleNormal="70" workbookViewId="0">
      <selection activeCell="A21" sqref="A21"/>
    </sheetView>
  </sheetViews>
  <sheetFormatPr defaultRowHeight="12.75" x14ac:dyDescent="0.2"/>
  <cols>
    <col min="1" max="1" width="8.85546875" style="149" customWidth="1"/>
    <col min="2" max="2" width="51.85546875" customWidth="1"/>
    <col min="3" max="3" width="12" style="149" bestFit="1" customWidth="1"/>
    <col min="4" max="4" width="9.5703125" bestFit="1" customWidth="1"/>
    <col min="5" max="5" width="11.7109375" bestFit="1" customWidth="1"/>
    <col min="6" max="6" width="8.28515625" style="149" bestFit="1" customWidth="1"/>
    <col min="7" max="7" width="8.28515625" style="149" customWidth="1"/>
    <col min="8" max="8" width="1.5703125" customWidth="1"/>
    <col min="9" max="9" width="8.140625" style="149" bestFit="1" customWidth="1"/>
    <col min="10" max="10" width="57.28515625" bestFit="1" customWidth="1"/>
    <col min="11" max="11" width="6.5703125" style="149" customWidth="1"/>
    <col min="12" max="12" width="17.85546875" bestFit="1" customWidth="1"/>
    <col min="13" max="13" width="27.140625" bestFit="1" customWidth="1"/>
    <col min="14" max="14" width="24.5703125" bestFit="1" customWidth="1"/>
  </cols>
  <sheetData>
    <row r="21" spans="1:12" s="135" customFormat="1" ht="15" customHeight="1" x14ac:dyDescent="0.2">
      <c r="A21" s="325"/>
      <c r="B21" s="222" t="s">
        <v>692</v>
      </c>
      <c r="C21" s="136"/>
      <c r="D21" s="125"/>
      <c r="E21" s="136"/>
      <c r="F21" s="136"/>
      <c r="G21" s="136"/>
      <c r="H21" s="38"/>
      <c r="I21" s="325"/>
      <c r="J21" s="326" t="s">
        <v>698</v>
      </c>
      <c r="K21" s="325"/>
    </row>
    <row r="22" spans="1:12" s="148" customFormat="1" ht="20.25" customHeight="1" x14ac:dyDescent="0.3">
      <c r="A22" s="575" t="str">
        <f>"1+ Days Past Due: "&amp;COUNTA(A24:A277)</f>
        <v>1+ Days Past Due: 5</v>
      </c>
      <c r="B22" s="575"/>
      <c r="C22" s="575"/>
      <c r="D22" s="575"/>
      <c r="E22" s="575"/>
      <c r="F22" s="575"/>
      <c r="G22" s="575"/>
      <c r="H22" s="38"/>
      <c r="I22" s="574" t="str">
        <f>"Program Case Load: "&amp;COUNTA(I24:I296)</f>
        <v>Program Case Load: 60</v>
      </c>
      <c r="J22" s="574"/>
      <c r="K22" s="574"/>
      <c r="L22" s="574"/>
    </row>
    <row r="23" spans="1:12" s="148" customFormat="1" ht="45" x14ac:dyDescent="0.25">
      <c r="A23" s="223" t="s">
        <v>117</v>
      </c>
      <c r="B23" s="223" t="s">
        <v>118</v>
      </c>
      <c r="C23" s="223" t="s">
        <v>175</v>
      </c>
      <c r="D23" s="224" t="s">
        <v>115</v>
      </c>
      <c r="E23" s="223" t="s">
        <v>116</v>
      </c>
      <c r="F23" s="219" t="s">
        <v>788</v>
      </c>
      <c r="G23" s="219" t="s">
        <v>789</v>
      </c>
      <c r="I23" s="465" t="s">
        <v>117</v>
      </c>
      <c r="J23" s="465" t="s">
        <v>684</v>
      </c>
      <c r="K23" s="465" t="s">
        <v>957</v>
      </c>
      <c r="L23" s="465" t="s">
        <v>958</v>
      </c>
    </row>
    <row r="24" spans="1:12" ht="15" x14ac:dyDescent="0.25">
      <c r="A24" s="525">
        <v>24568</v>
      </c>
      <c r="B24" s="527" t="s">
        <v>590</v>
      </c>
      <c r="C24" s="524">
        <v>41340</v>
      </c>
      <c r="D24" s="527" t="s">
        <v>1158</v>
      </c>
      <c r="E24" s="527" t="s">
        <v>1159</v>
      </c>
      <c r="F24" s="525" t="s">
        <v>669</v>
      </c>
      <c r="G24" s="522" t="s">
        <v>796</v>
      </c>
      <c r="I24" s="525">
        <v>25188</v>
      </c>
      <c r="J24" s="513" t="s">
        <v>574</v>
      </c>
      <c r="K24" s="525">
        <v>3</v>
      </c>
      <c r="L24" s="513" t="s">
        <v>433</v>
      </c>
    </row>
    <row r="25" spans="1:12" ht="15" x14ac:dyDescent="0.25">
      <c r="A25" s="525">
        <v>24029</v>
      </c>
      <c r="B25" s="527" t="s">
        <v>583</v>
      </c>
      <c r="C25" s="524">
        <v>41355</v>
      </c>
      <c r="D25" s="527" t="s">
        <v>1121</v>
      </c>
      <c r="E25" s="527" t="s">
        <v>1160</v>
      </c>
      <c r="F25" s="525" t="s">
        <v>669</v>
      </c>
      <c r="G25" s="522" t="s">
        <v>796</v>
      </c>
      <c r="I25" s="525">
        <v>23111</v>
      </c>
      <c r="J25" s="513" t="s">
        <v>574</v>
      </c>
      <c r="K25" s="522"/>
      <c r="L25" s="513" t="s">
        <v>433</v>
      </c>
    </row>
    <row r="26" spans="1:12" ht="15" x14ac:dyDescent="0.25">
      <c r="A26" s="525">
        <v>24185</v>
      </c>
      <c r="B26" s="527" t="s">
        <v>586</v>
      </c>
      <c r="C26" s="524">
        <v>41214</v>
      </c>
      <c r="D26" s="527" t="s">
        <v>801</v>
      </c>
      <c r="E26" s="527" t="s">
        <v>802</v>
      </c>
      <c r="F26" s="525" t="s">
        <v>669</v>
      </c>
      <c r="G26" s="522" t="s">
        <v>796</v>
      </c>
      <c r="I26" s="525">
        <v>23650</v>
      </c>
      <c r="J26" s="513" t="s">
        <v>580</v>
      </c>
      <c r="K26" s="522"/>
      <c r="L26" s="513" t="s">
        <v>250</v>
      </c>
    </row>
    <row r="27" spans="1:12" ht="15" x14ac:dyDescent="0.25">
      <c r="A27" s="525">
        <v>24185</v>
      </c>
      <c r="B27" s="527" t="s">
        <v>586</v>
      </c>
      <c r="C27" s="524">
        <v>41214</v>
      </c>
      <c r="D27" s="527" t="s">
        <v>800</v>
      </c>
      <c r="E27" s="527" t="s">
        <v>806</v>
      </c>
      <c r="F27" s="525" t="s">
        <v>669</v>
      </c>
      <c r="G27" s="524"/>
      <c r="I27" s="525">
        <v>22935</v>
      </c>
      <c r="J27" s="513" t="s">
        <v>572</v>
      </c>
      <c r="K27" s="522"/>
      <c r="L27" s="513" t="s">
        <v>571</v>
      </c>
    </row>
    <row r="28" spans="1:12" ht="15" x14ac:dyDescent="0.25">
      <c r="A28" s="525">
        <v>25255</v>
      </c>
      <c r="B28" s="527" t="s">
        <v>603</v>
      </c>
      <c r="C28" s="524">
        <v>41348</v>
      </c>
      <c r="D28" s="527" t="s">
        <v>696</v>
      </c>
      <c r="E28" s="527" t="s">
        <v>1161</v>
      </c>
      <c r="F28" s="525" t="s">
        <v>669</v>
      </c>
      <c r="G28" s="524"/>
      <c r="I28" s="525">
        <v>21991</v>
      </c>
      <c r="J28" s="513" t="s">
        <v>569</v>
      </c>
      <c r="K28" s="525">
        <v>1</v>
      </c>
      <c r="L28" s="513" t="s">
        <v>433</v>
      </c>
    </row>
    <row r="29" spans="1:12" ht="15" x14ac:dyDescent="0.25">
      <c r="A29" s="511"/>
      <c r="B29" s="446"/>
      <c r="C29" s="507"/>
      <c r="D29" s="446"/>
      <c r="E29" s="446"/>
      <c r="F29" s="511"/>
      <c r="G29" s="511"/>
      <c r="I29" s="525">
        <v>23980</v>
      </c>
      <c r="J29" s="513" t="s">
        <v>582</v>
      </c>
      <c r="K29" s="522"/>
      <c r="L29" s="513" t="s">
        <v>563</v>
      </c>
    </row>
    <row r="30" spans="1:12" ht="15" x14ac:dyDescent="0.25">
      <c r="A30" s="511"/>
      <c r="B30" s="446"/>
      <c r="C30" s="507"/>
      <c r="D30" s="446"/>
      <c r="E30" s="446"/>
      <c r="F30" s="511"/>
      <c r="G30" s="511"/>
      <c r="I30" s="525">
        <v>23981</v>
      </c>
      <c r="J30" s="513" t="s">
        <v>582</v>
      </c>
      <c r="K30" s="522"/>
      <c r="L30" s="513" t="s">
        <v>563</v>
      </c>
    </row>
    <row r="31" spans="1:12" ht="15" x14ac:dyDescent="0.25">
      <c r="I31" s="525">
        <v>25630</v>
      </c>
      <c r="J31" s="513" t="s">
        <v>611</v>
      </c>
      <c r="K31" s="525">
        <v>2</v>
      </c>
      <c r="L31" s="513" t="s">
        <v>571</v>
      </c>
    </row>
    <row r="32" spans="1:12" ht="15" x14ac:dyDescent="0.25">
      <c r="I32" s="525">
        <v>25002</v>
      </c>
      <c r="J32" s="513" t="s">
        <v>596</v>
      </c>
      <c r="K32" s="525">
        <v>2</v>
      </c>
      <c r="L32" s="513" t="s">
        <v>433</v>
      </c>
    </row>
    <row r="33" spans="9:12" ht="15" x14ac:dyDescent="0.25">
      <c r="I33" s="525">
        <v>20849</v>
      </c>
      <c r="J33" s="513" t="s">
        <v>566</v>
      </c>
      <c r="K33" s="525">
        <v>7</v>
      </c>
      <c r="L33" s="513" t="s">
        <v>563</v>
      </c>
    </row>
    <row r="34" spans="9:12" ht="15" x14ac:dyDescent="0.25">
      <c r="I34" s="525">
        <v>25138</v>
      </c>
      <c r="J34" s="513" t="s">
        <v>600</v>
      </c>
      <c r="K34" s="525">
        <v>21</v>
      </c>
      <c r="L34" s="513" t="s">
        <v>563</v>
      </c>
    </row>
    <row r="35" spans="9:12" ht="15" x14ac:dyDescent="0.25">
      <c r="I35" s="525">
        <v>20161</v>
      </c>
      <c r="J35" s="513" t="s">
        <v>564</v>
      </c>
      <c r="K35" s="522"/>
      <c r="L35" s="513" t="s">
        <v>563</v>
      </c>
    </row>
    <row r="36" spans="9:12" ht="15" x14ac:dyDescent="0.25">
      <c r="I36" s="525">
        <v>20863</v>
      </c>
      <c r="J36" s="513" t="s">
        <v>564</v>
      </c>
      <c r="K36" s="525">
        <v>22</v>
      </c>
      <c r="L36" s="513" t="s">
        <v>563</v>
      </c>
    </row>
    <row r="37" spans="9:12" ht="15" x14ac:dyDescent="0.25">
      <c r="I37" s="525">
        <v>24568</v>
      </c>
      <c r="J37" s="513" t="s">
        <v>590</v>
      </c>
      <c r="K37" s="525">
        <v>2</v>
      </c>
      <c r="L37" s="513" t="s">
        <v>568</v>
      </c>
    </row>
    <row r="38" spans="9:12" ht="15" x14ac:dyDescent="0.25">
      <c r="I38" s="525">
        <v>25815</v>
      </c>
      <c r="J38" s="513" t="s">
        <v>831</v>
      </c>
      <c r="K38" s="525">
        <v>1</v>
      </c>
      <c r="L38" s="513" t="s">
        <v>314</v>
      </c>
    </row>
    <row r="39" spans="9:12" ht="15" x14ac:dyDescent="0.25">
      <c r="I39" s="525">
        <v>23927</v>
      </c>
      <c r="J39" s="513" t="s">
        <v>581</v>
      </c>
      <c r="K39" s="525">
        <v>1</v>
      </c>
      <c r="L39" s="513" t="s">
        <v>563</v>
      </c>
    </row>
    <row r="40" spans="9:12" ht="15" x14ac:dyDescent="0.25">
      <c r="I40" s="525">
        <v>25153</v>
      </c>
      <c r="J40" s="513" t="s">
        <v>601</v>
      </c>
      <c r="K40" s="525">
        <v>3</v>
      </c>
      <c r="L40" s="513" t="s">
        <v>563</v>
      </c>
    </row>
    <row r="41" spans="9:12" ht="15" x14ac:dyDescent="0.25">
      <c r="I41" s="525">
        <v>23165</v>
      </c>
      <c r="J41" s="513" t="s">
        <v>576</v>
      </c>
      <c r="K41" s="525">
        <v>1</v>
      </c>
      <c r="L41" s="513" t="s">
        <v>433</v>
      </c>
    </row>
    <row r="42" spans="9:12" ht="15" x14ac:dyDescent="0.25">
      <c r="I42" s="525">
        <v>24029</v>
      </c>
      <c r="J42" s="513" t="s">
        <v>583</v>
      </c>
      <c r="K42" s="525">
        <v>37</v>
      </c>
      <c r="L42" s="513" t="s">
        <v>563</v>
      </c>
    </row>
    <row r="43" spans="9:12" ht="15" x14ac:dyDescent="0.25">
      <c r="I43" s="525">
        <v>25819</v>
      </c>
      <c r="J43" s="513" t="s">
        <v>740</v>
      </c>
      <c r="K43" s="522"/>
      <c r="L43" s="513" t="s">
        <v>568</v>
      </c>
    </row>
    <row r="44" spans="9:12" ht="15" x14ac:dyDescent="0.25">
      <c r="I44" s="525">
        <v>25332</v>
      </c>
      <c r="J44" s="513" t="s">
        <v>605</v>
      </c>
      <c r="K44" s="522"/>
      <c r="L44" s="513" t="s">
        <v>568</v>
      </c>
    </row>
    <row r="45" spans="9:12" ht="15" x14ac:dyDescent="0.25">
      <c r="I45" s="525">
        <v>25718</v>
      </c>
      <c r="J45" s="513" t="s">
        <v>613</v>
      </c>
      <c r="K45" s="522"/>
      <c r="L45" s="513" t="s">
        <v>433</v>
      </c>
    </row>
    <row r="46" spans="9:12" ht="15" x14ac:dyDescent="0.25">
      <c r="I46" s="525">
        <v>25683</v>
      </c>
      <c r="J46" s="513" t="s">
        <v>612</v>
      </c>
      <c r="K46" s="525">
        <v>5</v>
      </c>
      <c r="L46" s="513" t="s">
        <v>433</v>
      </c>
    </row>
    <row r="47" spans="9:12" ht="15" x14ac:dyDescent="0.25">
      <c r="I47" s="525">
        <v>25506</v>
      </c>
      <c r="J47" s="513" t="s">
        <v>608</v>
      </c>
      <c r="K47" s="525">
        <v>1</v>
      </c>
      <c r="L47" s="513" t="s">
        <v>563</v>
      </c>
    </row>
    <row r="48" spans="9:12" ht="15" x14ac:dyDescent="0.25">
      <c r="I48" s="525">
        <v>24705</v>
      </c>
      <c r="J48" s="513" t="s">
        <v>592</v>
      </c>
      <c r="K48" s="525">
        <v>6</v>
      </c>
      <c r="L48" s="513" t="s">
        <v>563</v>
      </c>
    </row>
    <row r="49" spans="9:12" ht="15" x14ac:dyDescent="0.25">
      <c r="I49" s="525">
        <v>24699</v>
      </c>
      <c r="J49" s="513" t="s">
        <v>591</v>
      </c>
      <c r="K49" s="525">
        <v>1</v>
      </c>
      <c r="L49" s="513" t="s">
        <v>563</v>
      </c>
    </row>
    <row r="50" spans="9:12" ht="15" x14ac:dyDescent="0.25">
      <c r="I50" s="525">
        <v>23596</v>
      </c>
      <c r="J50" s="513" t="s">
        <v>579</v>
      </c>
      <c r="K50" s="525">
        <v>3</v>
      </c>
      <c r="L50" s="513" t="s">
        <v>563</v>
      </c>
    </row>
    <row r="51" spans="9:12" ht="15" x14ac:dyDescent="0.25">
      <c r="I51" s="525">
        <v>24065</v>
      </c>
      <c r="J51" s="513" t="s">
        <v>585</v>
      </c>
      <c r="K51" s="525">
        <v>8</v>
      </c>
      <c r="L51" s="513" t="s">
        <v>563</v>
      </c>
    </row>
    <row r="52" spans="9:12" ht="15" x14ac:dyDescent="0.25">
      <c r="I52" s="525">
        <v>25800</v>
      </c>
      <c r="J52" s="513" t="s">
        <v>739</v>
      </c>
      <c r="K52" s="522"/>
      <c r="L52" s="513" t="s">
        <v>433</v>
      </c>
    </row>
    <row r="53" spans="9:12" ht="15" x14ac:dyDescent="0.25">
      <c r="I53" s="525">
        <v>25765</v>
      </c>
      <c r="J53" s="513" t="s">
        <v>614</v>
      </c>
      <c r="K53" s="525">
        <v>4</v>
      </c>
      <c r="L53" s="513" t="s">
        <v>340</v>
      </c>
    </row>
    <row r="54" spans="9:12" ht="15" x14ac:dyDescent="0.25">
      <c r="I54" s="525">
        <v>25190</v>
      </c>
      <c r="J54" s="513" t="s">
        <v>602</v>
      </c>
      <c r="K54" s="522"/>
      <c r="L54" s="513" t="s">
        <v>433</v>
      </c>
    </row>
    <row r="55" spans="9:12" ht="15" x14ac:dyDescent="0.25">
      <c r="I55" s="525">
        <v>25613</v>
      </c>
      <c r="J55" s="513" t="s">
        <v>610</v>
      </c>
      <c r="K55" s="522"/>
      <c r="L55" s="513" t="s">
        <v>433</v>
      </c>
    </row>
    <row r="56" spans="9:12" ht="15" x14ac:dyDescent="0.25">
      <c r="I56" s="525">
        <v>23184</v>
      </c>
      <c r="J56" s="513" t="s">
        <v>577</v>
      </c>
      <c r="K56" s="522"/>
      <c r="L56" s="513" t="s">
        <v>433</v>
      </c>
    </row>
    <row r="57" spans="9:12" ht="15" x14ac:dyDescent="0.25">
      <c r="I57" s="525">
        <v>25806</v>
      </c>
      <c r="J57" s="513" t="s">
        <v>722</v>
      </c>
      <c r="K57" s="525">
        <v>1</v>
      </c>
      <c r="L57" s="513" t="s">
        <v>589</v>
      </c>
    </row>
    <row r="58" spans="9:12" ht="15" x14ac:dyDescent="0.25">
      <c r="I58" s="525">
        <v>24401</v>
      </c>
      <c r="J58" s="513" t="s">
        <v>588</v>
      </c>
      <c r="K58" s="522"/>
      <c r="L58" s="513" t="s">
        <v>589</v>
      </c>
    </row>
    <row r="59" spans="9:12" ht="15" x14ac:dyDescent="0.25">
      <c r="I59" s="525">
        <v>25522</v>
      </c>
      <c r="J59" s="513" t="s">
        <v>609</v>
      </c>
      <c r="K59" s="522"/>
      <c r="L59" s="513" t="s">
        <v>568</v>
      </c>
    </row>
    <row r="60" spans="9:12" ht="15" x14ac:dyDescent="0.25">
      <c r="I60" s="525">
        <v>25075</v>
      </c>
      <c r="J60" s="513" t="s">
        <v>598</v>
      </c>
      <c r="K60" s="522"/>
      <c r="L60" s="513" t="s">
        <v>433</v>
      </c>
    </row>
    <row r="61" spans="9:12" ht="15" x14ac:dyDescent="0.25">
      <c r="I61" s="525">
        <v>24185</v>
      </c>
      <c r="J61" s="513" t="s">
        <v>586</v>
      </c>
      <c r="K61" s="525">
        <v>15</v>
      </c>
      <c r="L61" s="513" t="s">
        <v>571</v>
      </c>
    </row>
    <row r="62" spans="9:12" ht="15" x14ac:dyDescent="0.25">
      <c r="I62" s="525">
        <v>21133</v>
      </c>
      <c r="J62" s="513" t="s">
        <v>567</v>
      </c>
      <c r="K62" s="525">
        <v>1</v>
      </c>
      <c r="L62" s="513" t="s">
        <v>568</v>
      </c>
    </row>
    <row r="63" spans="9:12" ht="15" x14ac:dyDescent="0.25">
      <c r="I63" s="525">
        <v>24863</v>
      </c>
      <c r="J63" s="513" t="s">
        <v>594</v>
      </c>
      <c r="K63" s="522"/>
      <c r="L63" s="513" t="s">
        <v>314</v>
      </c>
    </row>
    <row r="64" spans="9:12" ht="15" x14ac:dyDescent="0.25">
      <c r="I64" s="525">
        <v>24884</v>
      </c>
      <c r="J64" s="513" t="s">
        <v>595</v>
      </c>
      <c r="K64" s="522"/>
      <c r="L64" s="513" t="s">
        <v>571</v>
      </c>
    </row>
    <row r="65" spans="9:12" ht="15" x14ac:dyDescent="0.25">
      <c r="I65" s="525">
        <v>24858</v>
      </c>
      <c r="J65" s="513" t="s">
        <v>593</v>
      </c>
      <c r="K65" s="522"/>
      <c r="L65" s="513" t="s">
        <v>421</v>
      </c>
    </row>
    <row r="66" spans="9:12" ht="15" x14ac:dyDescent="0.25">
      <c r="I66" s="525">
        <v>25498</v>
      </c>
      <c r="J66" s="513" t="s">
        <v>606</v>
      </c>
      <c r="K66" s="522"/>
      <c r="L66" s="513" t="s">
        <v>563</v>
      </c>
    </row>
    <row r="67" spans="9:12" ht="15" x14ac:dyDescent="0.25">
      <c r="I67" s="525">
        <v>23434</v>
      </c>
      <c r="J67" s="513" t="s">
        <v>578</v>
      </c>
      <c r="K67" s="522"/>
      <c r="L67" s="513" t="s">
        <v>571</v>
      </c>
    </row>
    <row r="68" spans="9:12" ht="15" x14ac:dyDescent="0.25">
      <c r="I68" s="525">
        <v>25505</v>
      </c>
      <c r="J68" s="513" t="s">
        <v>607</v>
      </c>
      <c r="K68" s="525">
        <v>2</v>
      </c>
      <c r="L68" s="513" t="s">
        <v>571</v>
      </c>
    </row>
    <row r="69" spans="9:12" ht="15" x14ac:dyDescent="0.25">
      <c r="I69" s="525">
        <v>22988</v>
      </c>
      <c r="J69" s="513" t="s">
        <v>573</v>
      </c>
      <c r="K69" s="525">
        <v>3</v>
      </c>
      <c r="L69" s="513" t="s">
        <v>568</v>
      </c>
    </row>
    <row r="70" spans="9:12" ht="15" x14ac:dyDescent="0.25">
      <c r="I70" s="525">
        <v>24048</v>
      </c>
      <c r="J70" s="513" t="s">
        <v>584</v>
      </c>
      <c r="K70" s="525">
        <v>3</v>
      </c>
      <c r="L70" s="513" t="s">
        <v>571</v>
      </c>
    </row>
    <row r="71" spans="9:12" ht="15" x14ac:dyDescent="0.25">
      <c r="I71" s="525">
        <v>25119</v>
      </c>
      <c r="J71" s="513" t="s">
        <v>599</v>
      </c>
      <c r="K71" s="522"/>
      <c r="L71" s="513" t="s">
        <v>433</v>
      </c>
    </row>
    <row r="72" spans="9:12" ht="15" x14ac:dyDescent="0.25">
      <c r="I72" s="525">
        <v>20194</v>
      </c>
      <c r="J72" s="513" t="s">
        <v>565</v>
      </c>
      <c r="K72" s="525">
        <v>1</v>
      </c>
      <c r="L72" s="513" t="s">
        <v>433</v>
      </c>
    </row>
    <row r="73" spans="9:12" ht="15" x14ac:dyDescent="0.25">
      <c r="I73" s="525">
        <v>18981</v>
      </c>
      <c r="J73" s="513" t="s">
        <v>562</v>
      </c>
      <c r="K73" s="525">
        <v>27</v>
      </c>
      <c r="L73" s="513" t="s">
        <v>563</v>
      </c>
    </row>
    <row r="74" spans="9:12" ht="15" x14ac:dyDescent="0.25">
      <c r="I74" s="525">
        <v>24263</v>
      </c>
      <c r="J74" s="513" t="s">
        <v>587</v>
      </c>
      <c r="K74" s="522"/>
      <c r="L74" s="513" t="s">
        <v>433</v>
      </c>
    </row>
    <row r="75" spans="9:12" ht="15" x14ac:dyDescent="0.25">
      <c r="I75" s="525">
        <v>25255</v>
      </c>
      <c r="J75" s="513" t="s">
        <v>603</v>
      </c>
      <c r="K75" s="525">
        <v>9</v>
      </c>
      <c r="L75" s="513" t="s">
        <v>563</v>
      </c>
    </row>
    <row r="76" spans="9:12" ht="15" x14ac:dyDescent="0.25">
      <c r="I76" s="525">
        <v>25256</v>
      </c>
      <c r="J76" s="513" t="s">
        <v>603</v>
      </c>
      <c r="K76" s="525">
        <v>2</v>
      </c>
      <c r="L76" s="513" t="s">
        <v>563</v>
      </c>
    </row>
    <row r="77" spans="9:12" ht="15" x14ac:dyDescent="0.25">
      <c r="I77" s="525">
        <v>25254</v>
      </c>
      <c r="J77" s="513" t="s">
        <v>603</v>
      </c>
      <c r="K77" s="525">
        <v>3</v>
      </c>
      <c r="L77" s="513" t="s">
        <v>563</v>
      </c>
    </row>
    <row r="78" spans="9:12" ht="15" x14ac:dyDescent="0.25">
      <c r="I78" s="525">
        <v>25775</v>
      </c>
      <c r="J78" s="513" t="s">
        <v>615</v>
      </c>
      <c r="K78" s="522"/>
      <c r="L78" s="513" t="s">
        <v>563</v>
      </c>
    </row>
    <row r="79" spans="9:12" ht="15" x14ac:dyDescent="0.25">
      <c r="I79" s="525">
        <v>25057</v>
      </c>
      <c r="J79" s="513" t="s">
        <v>597</v>
      </c>
      <c r="K79" s="522"/>
      <c r="L79" s="513" t="s">
        <v>433</v>
      </c>
    </row>
    <row r="80" spans="9:12" ht="15" x14ac:dyDescent="0.25">
      <c r="I80" s="525">
        <v>25831</v>
      </c>
      <c r="J80" s="513" t="s">
        <v>964</v>
      </c>
      <c r="K80" s="525">
        <v>1</v>
      </c>
      <c r="L80" s="513" t="s">
        <v>568</v>
      </c>
    </row>
    <row r="81" spans="9:12" ht="15" x14ac:dyDescent="0.25">
      <c r="I81" s="525">
        <v>25304</v>
      </c>
      <c r="J81" s="513" t="s">
        <v>604</v>
      </c>
      <c r="K81" s="525">
        <v>2</v>
      </c>
      <c r="L81" s="513" t="s">
        <v>563</v>
      </c>
    </row>
    <row r="82" spans="9:12" ht="15" x14ac:dyDescent="0.25">
      <c r="I82" s="525">
        <v>22170</v>
      </c>
      <c r="J82" s="513" t="s">
        <v>570</v>
      </c>
      <c r="K82" s="525">
        <v>1</v>
      </c>
      <c r="L82" s="513" t="s">
        <v>571</v>
      </c>
    </row>
    <row r="83" spans="9:12" ht="15" x14ac:dyDescent="0.25">
      <c r="I83" s="525">
        <v>23137</v>
      </c>
      <c r="J83" s="513" t="s">
        <v>575</v>
      </c>
      <c r="K83" s="522"/>
      <c r="L83" s="513" t="s">
        <v>568</v>
      </c>
    </row>
    <row r="84" spans="9:12" ht="15" x14ac:dyDescent="0.25">
      <c r="I84" s="511"/>
      <c r="J84" s="443"/>
      <c r="K84" s="511"/>
      <c r="L84" s="443"/>
    </row>
  </sheetData>
  <mergeCells count="2">
    <mergeCell ref="A22:G22"/>
    <mergeCell ref="I22:L22"/>
  </mergeCells>
  <pageMargins left="0.1" right="0.1" top="0.1" bottom="0.55000000000000004" header="0.25" footer="0.25"/>
  <pageSetup scale="69" fitToHeight="0" orientation="landscape" r:id="rId1"/>
  <headerFooter>
    <oddFooter>&amp;LDivision/Bureau: Apprenticeship and Training
Document Name: &amp;F&amp;RDate Revised: 12/5/2012
Document Owner: Ryan McCarty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YTD report</vt:lpstr>
      <vt:lpstr>Total Chart</vt:lpstr>
      <vt:lpstr>Danny</vt:lpstr>
      <vt:lpstr>Charlene</vt:lpstr>
      <vt:lpstr>John</vt:lpstr>
      <vt:lpstr>Betty</vt:lpstr>
      <vt:lpstr>Sarah</vt:lpstr>
      <vt:lpstr>Victoria</vt:lpstr>
      <vt:lpstr>Tony</vt:lpstr>
      <vt:lpstr>Lula</vt:lpstr>
      <vt:lpstr>Eddie</vt:lpstr>
      <vt:lpstr>Dale</vt:lpstr>
      <vt:lpstr>QA and PA</vt:lpstr>
      <vt:lpstr>VA Compliance</vt:lpstr>
      <vt:lpstr>VA Prog &amp; Appr Activity</vt:lpstr>
      <vt:lpstr>New Programs Registered</vt:lpstr>
      <vt:lpstr>Registration and Servicing</vt:lpstr>
      <vt:lpstr>Completions &amp; Cancelations</vt:lpstr>
      <vt:lpstr>Inmate</vt:lpstr>
      <vt:lpstr>Past due</vt:lpstr>
      <vt:lpstr>for charts</vt:lpstr>
      <vt:lpstr>Jim</vt:lpstr>
      <vt:lpstr>Charlene!Print_Area</vt:lpstr>
      <vt:lpstr>'Completions &amp; Cancelations'!Print_Area</vt:lpstr>
      <vt:lpstr>Inmate!Print_Area</vt:lpstr>
      <vt:lpstr>'New Programs Registered'!Print_Area</vt:lpstr>
      <vt:lpstr>'Past due'!Print_Area</vt:lpstr>
      <vt:lpstr>'QA and PA'!Print_Area</vt:lpstr>
      <vt:lpstr>'VA Prog &amp; Appr Activity'!Print_Area</vt:lpstr>
    </vt:vector>
  </TitlesOfParts>
  <Company>NC Department of Labor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Witchger</dc:creator>
  <cp:lastModifiedBy>Ryan P McCarty</cp:lastModifiedBy>
  <cp:lastPrinted>2013-01-09T14:49:14Z</cp:lastPrinted>
  <dcterms:created xsi:type="dcterms:W3CDTF">2001-10-31T18:09:48Z</dcterms:created>
  <dcterms:modified xsi:type="dcterms:W3CDTF">2013-04-17T13:03:25Z</dcterms:modified>
</cp:coreProperties>
</file>